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980" windowHeight="5520" activeTab="0"/>
  </bookViews>
  <sheets>
    <sheet name="مصاريف التسيير 2018  " sheetId="1" r:id="rId1"/>
    <sheet name="recape" sheetId="2" r:id="rId2"/>
    <sheet name="Feuil1" sheetId="3" state="hidden" r:id="rId3"/>
    <sheet name="Feuil3" sheetId="4" state="hidden" r:id="rId4"/>
    <sheet name="Feuil4" sheetId="5" state="hidden" r:id="rId5"/>
    <sheet name="Feuil5" sheetId="6" state="hidden" r:id="rId6"/>
    <sheet name="Feuil6" sheetId="7" state="hidden" r:id="rId7"/>
    <sheet name="Feuil7" sheetId="8" state="hidden" r:id="rId8"/>
    <sheet name="Feuil8" sheetId="9" r:id="rId9"/>
  </sheets>
  <definedNames>
    <definedName name="_xlnm.Print_Titles" localSheetId="0">'مصاريف التسيير 2018  '!$1:$5</definedName>
  </definedNames>
  <calcPr fullCalcOnLoad="1"/>
</workbook>
</file>

<file path=xl/sharedStrings.xml><?xml version="1.0" encoding="utf-8"?>
<sst xmlns="http://schemas.openxmlformats.org/spreadsheetml/2006/main" count="1043" uniqueCount="574">
  <si>
    <t>الفقرة</t>
  </si>
  <si>
    <t>الفصل</t>
  </si>
  <si>
    <t>الباب</t>
  </si>
  <si>
    <t>شراء عتاد صغير للتـــزيـــين</t>
  </si>
  <si>
    <t xml:space="preserve">اكتراء عتاد الحفلات </t>
  </si>
  <si>
    <t>إكتراء آليات النقل و آليات اخرى</t>
  </si>
  <si>
    <t>شــــراء الكــــتــــب</t>
  </si>
  <si>
    <t xml:space="preserve">مصاريف الاعياد الوطنية و الاحتفالات الرسمية    </t>
  </si>
  <si>
    <t>مصاريف المهمة بالخارج للرئيس و المستشارين</t>
  </si>
  <si>
    <t>مصاريف النشاط الثقافي و الفني</t>
  </si>
  <si>
    <t>اشتراك في وكالات الأنباء</t>
  </si>
  <si>
    <t>اشتراك في شبكات الأنباء</t>
  </si>
  <si>
    <t>مساهمات في مصاريف تسيير القاعات الرياضية</t>
  </si>
  <si>
    <t>صيانة التجهيزات الرياضية</t>
  </si>
  <si>
    <t>صيانة التجهيزات الأخرى</t>
  </si>
  <si>
    <t>شراء عتاد صغير للتشوير</t>
  </si>
  <si>
    <t xml:space="preserve">شراء شارات لترقيم العمارات </t>
  </si>
  <si>
    <t xml:space="preserve">شراء شارات أسماء الشوارع </t>
  </si>
  <si>
    <t xml:space="preserve">شراء عتاد صغير </t>
  </si>
  <si>
    <t>شراء القواديس و مجامع المياه من الصلب</t>
  </si>
  <si>
    <t>صيانة مجاري المياه المستعملة</t>
  </si>
  <si>
    <t>الصيانة الأعتيادية للطرقات</t>
  </si>
  <si>
    <t>صيانة الساحات العمومية المنتزهات و مرافق السيارات والمزابل العمومية</t>
  </si>
  <si>
    <t>صيانة تجهيزات الماء العمومي</t>
  </si>
  <si>
    <t>شراء عتاد صغير للصيانة</t>
  </si>
  <si>
    <t>الأنارة العمومية</t>
  </si>
  <si>
    <t xml:space="preserve">الصيانة الأعتيادية للمولدات و محطات التحويل </t>
  </si>
  <si>
    <t>الصيانة الأعتيادية للبنايات</t>
  </si>
  <si>
    <t>المعاهد الموسيقية</t>
  </si>
  <si>
    <t>شراء أدوات موسيقية</t>
  </si>
  <si>
    <t>الصيانة و الأصلاح الأعتيادي للعتاد التقني</t>
  </si>
  <si>
    <t>الأصلاح الأعتيادي للبنايات</t>
  </si>
  <si>
    <t>الصيانة و الأصلاح الأعتيادي للعتاد</t>
  </si>
  <si>
    <t>شراء مواد للمعامل</t>
  </si>
  <si>
    <t>اصلاح العتاد الأعتيادي</t>
  </si>
  <si>
    <t xml:space="preserve">اصلاح اعتيادي للبنايات </t>
  </si>
  <si>
    <t xml:space="preserve">المسارح </t>
  </si>
  <si>
    <t>شراء عتاد صغير</t>
  </si>
  <si>
    <t xml:space="preserve">الصيانة الأعتيادية للبنايات </t>
  </si>
  <si>
    <t>الصيانة و الأصلاحات الاعتيادية للعتاد</t>
  </si>
  <si>
    <t xml:space="preserve">مصاريف تسيير الأندية ا لاجتماعية الثقافية النسوية </t>
  </si>
  <si>
    <t>المناطق الخضراء الحدائق و الساحات العمومية</t>
  </si>
  <si>
    <t xml:space="preserve">شراء الأسمدة </t>
  </si>
  <si>
    <t xml:space="preserve">الصيانة الأعتيادية للمناطق الخضراء و الحدائق و الغابات </t>
  </si>
  <si>
    <t xml:space="preserve">شراء اللوازم الصحية و مواد الترصيص </t>
  </si>
  <si>
    <t>شراء العتاد الكهربائي الصغير</t>
  </si>
  <si>
    <t>***تعويضات ممثلة للمصاريف***</t>
  </si>
  <si>
    <t xml:space="preserve">**مصاريف التسيير الأخرى** </t>
  </si>
  <si>
    <t>الماء</t>
  </si>
  <si>
    <t xml:space="preserve">الصيانة و الإصلاحات الإعتيادية للعتاد </t>
  </si>
  <si>
    <t>الصيانة الإعتيادية للبنايات</t>
  </si>
  <si>
    <t xml:space="preserve">تسـفيـر الكــتب و السجـــلات المختلفـــة </t>
  </si>
  <si>
    <t>شــراء الاشجار و الاغــراس</t>
  </si>
  <si>
    <t>شـراء البذور و الازهار للمغارس والمشاتــل</t>
  </si>
  <si>
    <t>الصيانـة  الاعتيادية لمنشآت الإنارة العمومية</t>
  </si>
  <si>
    <t>المجمـــوع العــــام</t>
  </si>
  <si>
    <t>مصاريف الإقامـة و الإطـعام و الإستقــبال</t>
  </si>
  <si>
    <t>اشتراك في الجرائد الرسميـة و الجرائد و المجــلات</t>
  </si>
  <si>
    <t>شراء وثائـق مختلفــة</t>
  </si>
  <si>
    <t>الصيانة الإعتيادية لعتـاد و أثـات المكـاتـب</t>
  </si>
  <si>
    <t>لوازم العـتاد التقنـي و المعلـومـاتـي</t>
  </si>
  <si>
    <t>لوازم و منتــوجات النـشــر</t>
  </si>
  <si>
    <t>قطـع الغيـار و الإطارات المطاطية للسيارات و الآليـات</t>
  </si>
  <si>
    <t>شـراء المـواد الخـام مـن المــقالـع</t>
  </si>
  <si>
    <t>تعويضـات للرئـيس، و لذوى الحق من المسـتــشارين</t>
  </si>
  <si>
    <t xml:space="preserve">مصاريف نقل الرئيـس و المستـشارين داخــل المـملكة </t>
  </si>
  <si>
    <t xml:space="preserve">مصاريـف تـنقل الرئيس و المسـتشارين داخل الممـلكة </t>
  </si>
  <si>
    <t>مصـاريـف نـقل الرئـيس و المستـشارين بالخــارج</t>
  </si>
  <si>
    <t>شـراء التحف الفـنية و الهدايا لتــسليم الجوائز</t>
  </si>
  <si>
    <t>الصيانة و الإصلاح الإعتيـادي للعتاد المعلـوماتـي</t>
  </si>
  <si>
    <t>لوازم المكـتب، مواد الطبـاعة، أوراق و مطــبوعات</t>
  </si>
  <si>
    <t>شراء الوقـود و الزيـوت</t>
  </si>
  <si>
    <t>صـيانة و إصـلاح السـيارات و الآليـات</t>
  </si>
  <si>
    <t>شــراء الإسمنـت و الأرصـفـة و الزلــيج</t>
  </si>
  <si>
    <t>شــــراء الخــشــب</t>
  </si>
  <si>
    <t>شـراء مواد حديديـة و قواديس و جامـع المــيــاه</t>
  </si>
  <si>
    <t>شـراء  الـزجـــاج</t>
  </si>
  <si>
    <t xml:space="preserve">شــراء الصــباغـة </t>
  </si>
  <si>
    <t>شـراء الـزفــت )</t>
  </si>
  <si>
    <t>شــراء الجــيــر )</t>
  </si>
  <si>
    <t>شــراء الطــــوب )</t>
  </si>
  <si>
    <t>شــراء الأجـــر )</t>
  </si>
  <si>
    <t>مستحقــات اســتهــلاك الكــهربـــاء</t>
  </si>
  <si>
    <t>مستحقـات اســتهــلاك الــمـــاء</t>
  </si>
  <si>
    <t>رســوم و مستحقـات المواصلات اللاسلكـية</t>
  </si>
  <si>
    <t>رســـوم بريــدية و مصـاريـف المـراسلات</t>
  </si>
  <si>
    <t>إعلانـات قانونية، إدراجــات و مصاريف النشـر</t>
  </si>
  <si>
    <t xml:space="preserve">مساهمات في مصاريـف تسييـر الملاعب الرياضية </t>
  </si>
  <si>
    <t>مساهمات في مصاريف تسيير المركبات الرياضية</t>
  </si>
  <si>
    <t>صيانة تجهيزات الإنارة العمومية</t>
  </si>
  <si>
    <t>شراء مواد الصيانة المنزلية</t>
  </si>
  <si>
    <t>شراء المواد المطهرة</t>
  </si>
  <si>
    <t>هبات و معونات لصالح المحتاجين</t>
  </si>
  <si>
    <t>مصاريف الدفن و القضاء على القمل</t>
  </si>
  <si>
    <t>شراء مواد غذائية</t>
  </si>
  <si>
    <t>شراء لوازم الرياضة</t>
  </si>
  <si>
    <t>مصاريف تأمين الأعضاء</t>
  </si>
  <si>
    <t>المساهمة في مصاريف التوأمة بين المدن</t>
  </si>
  <si>
    <t>المساهمة في تنظيم المدن العربية</t>
  </si>
  <si>
    <t>صيانة المخيمات</t>
  </si>
  <si>
    <t>المساهمة في تنظيم اتحاد المدن الافريقية</t>
  </si>
  <si>
    <t>مصاريف النقل داخل المملكة</t>
  </si>
  <si>
    <t>مصاريف النقل بالخارج</t>
  </si>
  <si>
    <t>مصاريف المهمة بالخارج</t>
  </si>
  <si>
    <t>مصاريف الاقامة والاطعام والاستقبال</t>
  </si>
  <si>
    <t>شراء التحف الفنية والهدايا لتسليم الجوائز</t>
  </si>
  <si>
    <t>اشتراك في شبكات الماء والكهرباء</t>
  </si>
  <si>
    <t>مصاريف الاستقبال</t>
  </si>
  <si>
    <t>مصاريف الايواء والاطعام</t>
  </si>
  <si>
    <t>كراء العتاد التعليمي</t>
  </si>
  <si>
    <t>مصاريف التنشيط</t>
  </si>
  <si>
    <t>الرواتب والتعويضات القارة للموظفين الرسميين</t>
  </si>
  <si>
    <t>الاجور والتعويضات للموظفين المؤقتين</t>
  </si>
  <si>
    <t>اجور الأعوان العرضيين</t>
  </si>
  <si>
    <t>تعويضات عن الأشغال الاضافية</t>
  </si>
  <si>
    <t>نعويضات عن الصندوق</t>
  </si>
  <si>
    <t>التعويضات عن الاشغال الشاقة والموسخة</t>
  </si>
  <si>
    <t>مساهمة ارباب العمل في الصندوق المغربي للتقاعد</t>
  </si>
  <si>
    <t>المساهة في النظام الجماعي لمنح رواتب التقاعد</t>
  </si>
  <si>
    <t>المساهمة في منظمات الاحتياط الاجتماعي</t>
  </si>
  <si>
    <t>التعويض عن الولادة</t>
  </si>
  <si>
    <t>الاعانة الاستثنائية للسكنى</t>
  </si>
  <si>
    <t>لباس الاعوان والمستخدمين</t>
  </si>
  <si>
    <t>مصاريف التنقال داخل المملكة</t>
  </si>
  <si>
    <t>مصاريف التداريب</t>
  </si>
  <si>
    <t>اكتراء بنايات ادارية</t>
  </si>
  <si>
    <t>مصاريف تأمين السيارات والآليات</t>
  </si>
  <si>
    <t>الضريبة الخاصة على السيارات</t>
  </si>
  <si>
    <t>مصاريف تغدية الحيوانات واسراجها</t>
  </si>
  <si>
    <t>شراء مداد طبع اللحوم</t>
  </si>
  <si>
    <t>شراء السلاح والدخيرة</t>
  </si>
  <si>
    <t>شراء مواد التشحيم</t>
  </si>
  <si>
    <t>صيانة وتجديد العتاد الصغير</t>
  </si>
  <si>
    <t>دراسات عامة</t>
  </si>
  <si>
    <t>اتعاب</t>
  </si>
  <si>
    <t>مصاريف الدراسات التقنية والتحاليل</t>
  </si>
  <si>
    <t>التأمين عن الحريق وعن المسؤولية المدنية</t>
  </si>
  <si>
    <t>الاعلانات</t>
  </si>
  <si>
    <t>ضرائب ورسوم</t>
  </si>
  <si>
    <t>اعانات ومقدمة لجمعيات الاعمال الاجتماعية للموظفين</t>
  </si>
  <si>
    <t>اعانات مقدمة للمؤسسات الخيرية العمومية</t>
  </si>
  <si>
    <t>اعانات مقدمة للأعمال الانسانية</t>
  </si>
  <si>
    <t>اعانات لمؤسسات أخرى اجتماعية</t>
  </si>
  <si>
    <t>مصاريف الختانة</t>
  </si>
  <si>
    <t>مصاريف نقل الأطفال للمخيمات</t>
  </si>
  <si>
    <t xml:space="preserve">اعانات الجمعيات الرياضية </t>
  </si>
  <si>
    <t>اعانات للفرق الرياضية</t>
  </si>
  <si>
    <t>شراء المواد الصحية للمكاتب الصحية والمراكز الاستشفائية</t>
  </si>
  <si>
    <t>شارء المواد للوقاية الصحية</t>
  </si>
  <si>
    <t>شارء مواد ابادة الفئران</t>
  </si>
  <si>
    <t>شراء مبيدات الطفيليات والحشرات</t>
  </si>
  <si>
    <t>شراء عتاد صغير للمكاتب البلدية للصحة</t>
  </si>
  <si>
    <t>شارء مواد التلقيح</t>
  </si>
  <si>
    <t>شراء عتاد صغير للتلقيح</t>
  </si>
  <si>
    <t>شراء لوازم مدرسية</t>
  </si>
  <si>
    <t>شراء الكتب لمنح الجوائز</t>
  </si>
  <si>
    <t>مصاريف الطقوس</t>
  </si>
  <si>
    <t>الصيانة والاصلاح الاعتيادي للمقابر</t>
  </si>
  <si>
    <t>صوائر الغسل والدفن</t>
  </si>
  <si>
    <t>صيانة الشواطئ والمسابح</t>
  </si>
  <si>
    <t>المستحقات</t>
  </si>
  <si>
    <t>عناية والاصلاح الاعتيادي لشبكات التوزيع ومنشآت الانارة</t>
  </si>
  <si>
    <t>سداد للخواص</t>
  </si>
  <si>
    <t>تعويضات عن الضرر لصالح الخواص</t>
  </si>
  <si>
    <t>صوائر المسطرة واقامة الدعاوى</t>
  </si>
  <si>
    <t>الموظفين</t>
  </si>
  <si>
    <t>العتاد وصوائر التسيير</t>
  </si>
  <si>
    <t>اشغال متعلقة بالصحة والامن العام لفائدة ملاكين قاصرين</t>
  </si>
  <si>
    <t>دفعات لحساب النفقات من المبالغ المرصودة تابريكت</t>
  </si>
  <si>
    <t>دفعات لحساب النفقات من المبالغ المرصودة لمريسة</t>
  </si>
  <si>
    <t>دفعات لحساب النفقات من المبالغ المرصودة بطانة</t>
  </si>
  <si>
    <t>دفعات لحساب النفقات من المبالغ المرصودة احصين</t>
  </si>
  <si>
    <t>دفعات لحساب النفقات من المبالغ المرصودة لعيايدة</t>
  </si>
  <si>
    <t>دفعات لفائدة الشركات الخاصة نظير الخدمات التي تسديها للجماعات المحلية</t>
  </si>
  <si>
    <t>دفعات الفائض للجزء الثاني من الميزانية</t>
  </si>
  <si>
    <t>الصيانة والمحافظة على البنايات الادارية</t>
  </si>
  <si>
    <t>الصيانة الاعتيادية لشبكة الهاتف والماء والكهرباء</t>
  </si>
  <si>
    <t>مصاريف التكوين المستمر لموظفي الجماعة</t>
  </si>
  <si>
    <t>مجمــــوع الباب 10</t>
  </si>
  <si>
    <t>مجال الشؤون الاجتماعية</t>
  </si>
  <si>
    <t>مساعدات للرياضة و الاستجمام</t>
  </si>
  <si>
    <t>العلاجات الاساسية و المحافضة على الصحة</t>
  </si>
  <si>
    <t>التعليم الابتدائي</t>
  </si>
  <si>
    <t>الثقافة و الفنون الجميلة</t>
  </si>
  <si>
    <t>الانشطة الدينية</t>
  </si>
  <si>
    <t>مجال الشؤون التقنية</t>
  </si>
  <si>
    <t>الانارة العمومية</t>
  </si>
  <si>
    <t>نقط الماء</t>
  </si>
  <si>
    <t>مجمـــــــوع الباب 30</t>
  </si>
  <si>
    <t>مجمـــــــوع الباب 20</t>
  </si>
  <si>
    <t>مجال اندماج النتائج</t>
  </si>
  <si>
    <t>شراء مواد البناء</t>
  </si>
  <si>
    <t>الاعتمادات النهائية للسنة</t>
  </si>
  <si>
    <t xml:space="preserve">مصاريف تسيير دور الحضانة </t>
  </si>
  <si>
    <t>مصاريف التكوين المستمر للمنتخبين</t>
  </si>
  <si>
    <t>منح لصالح الجمعيات الثقافية</t>
  </si>
  <si>
    <t xml:space="preserve">منح لصالح الجمعيات الاجتماعية </t>
  </si>
  <si>
    <t xml:space="preserve">**مصاريف التوأمة  ** </t>
  </si>
  <si>
    <t>** اشتراكات ووثائق **</t>
  </si>
  <si>
    <t>** تنظيم الندوات و المناظرات و التداريب **</t>
  </si>
  <si>
    <t xml:space="preserve"> **الرواتب  الاساسية **</t>
  </si>
  <si>
    <t>** تعويضات مختلفة**</t>
  </si>
  <si>
    <t xml:space="preserve">** تغطية و فوائد اجتماعية** </t>
  </si>
  <si>
    <t>** نقل و تنقل الموظفين**</t>
  </si>
  <si>
    <t>الأنشطة المتعلقة بوسائل التسيير الأخرى</t>
  </si>
  <si>
    <t>** الاكتراء**</t>
  </si>
  <si>
    <t>** العناية و المحافظة على البنايات و العتاد التقني**</t>
  </si>
  <si>
    <t>** لوازم و مطبوعات**</t>
  </si>
  <si>
    <t>**مرأب السيارات و الآليات**</t>
  </si>
  <si>
    <t>مواد البناء</t>
  </si>
  <si>
    <t>**مواد حفظ الصحة**</t>
  </si>
  <si>
    <t>** المدابح و المحاجز**</t>
  </si>
  <si>
    <t>** دراسات, أبحات و أتعاب**</t>
  </si>
  <si>
    <t>** مصاريف أخرى الادارات العامة**</t>
  </si>
  <si>
    <t>الأنشطة المالية المتعلقة بتسديد الديون</t>
  </si>
  <si>
    <t>** المساعدة الاجتماعية**</t>
  </si>
  <si>
    <t>**الجمعيات و الفرق الرياضية**</t>
  </si>
  <si>
    <t>** ملاعب, قاعات و مركبات رياضية**</t>
  </si>
  <si>
    <t>** مواد صحية و صيدلية**</t>
  </si>
  <si>
    <t>**حملات التلقيح**</t>
  </si>
  <si>
    <t>**مواد غدائية و لوازم استهلاكية</t>
  </si>
  <si>
    <t>** مراكز التكوين**</t>
  </si>
  <si>
    <t>** المكتبات**</t>
  </si>
  <si>
    <t xml:space="preserve">**دور الشباب** </t>
  </si>
  <si>
    <t>**المتاحف **</t>
  </si>
  <si>
    <t>** منح لصالح الجمعيات**</t>
  </si>
  <si>
    <t>** المقابر و مصالح دفن الأموات**</t>
  </si>
  <si>
    <t>السكن المناطق الخضراء, الحدائق و المحافظة على البيئة</t>
  </si>
  <si>
    <t>** الصيانة و المحافظة على الممتلكات**</t>
  </si>
  <si>
    <t>** الصيانة و المحافظة**</t>
  </si>
  <si>
    <t>** إستهلاك الانارة العمومية**</t>
  </si>
  <si>
    <t>سداد و ارجاع الحقوق و الرسوم و الواجبات المحصلة بغير حق</t>
  </si>
  <si>
    <t>** دفعات لحساب النفقات من المبالغ المرصودة**</t>
  </si>
  <si>
    <t>المملكة المغربية</t>
  </si>
  <si>
    <t>عمالة سلا</t>
  </si>
  <si>
    <t>الجماعة الحضرية لسلا</t>
  </si>
  <si>
    <t>المساهمة في تنظيم اتحاد المدن العربية</t>
  </si>
  <si>
    <t>المساهمة في جمعية المنتخبين المحليين</t>
  </si>
  <si>
    <t xml:space="preserve">مصاريف التنقل </t>
  </si>
  <si>
    <t xml:space="preserve">مصاريف الاتعاب </t>
  </si>
  <si>
    <t xml:space="preserve">التعويضات </t>
  </si>
  <si>
    <t>التعليم الثانوي</t>
  </si>
  <si>
    <t xml:space="preserve">شراء الكتب للمكتبات </t>
  </si>
  <si>
    <t>لوازم و مطبوعات</t>
  </si>
  <si>
    <t xml:space="preserve">مصاريف تهيئ لوائح اجور الموظفين من طرف مؤسسات احرى </t>
  </si>
  <si>
    <t xml:space="preserve">الاعتمادات الملغاة </t>
  </si>
  <si>
    <t xml:space="preserve">شراء مواد بلاستيكية </t>
  </si>
  <si>
    <t xml:space="preserve">شراء عتاد الصيانة </t>
  </si>
  <si>
    <t xml:space="preserve">مجموع الحوالات الصادرة  </t>
  </si>
  <si>
    <t xml:space="preserve">         الصـيانـة و الإصلاح الإعتيادي للعـتاد و الأثـاث </t>
  </si>
  <si>
    <t xml:space="preserve">مجموع الاعتمادات الملتزم بها </t>
  </si>
  <si>
    <t>مجمـوع الباب 50</t>
  </si>
  <si>
    <t>مجمــوع الباب 60</t>
  </si>
  <si>
    <t xml:space="preserve">وزارة الداخلية </t>
  </si>
  <si>
    <t>نوع المصاريف   القسم 0,2</t>
  </si>
  <si>
    <t xml:space="preserve">المملكة المغربية </t>
  </si>
  <si>
    <t xml:space="preserve">عمالة سلا </t>
  </si>
  <si>
    <t xml:space="preserve">قسم المالية و الميزانية </t>
  </si>
  <si>
    <t>مجمــــوع الباب 10 (مجال الادارة العامة )</t>
  </si>
  <si>
    <t xml:space="preserve"> مجمــــوع الباب 20 (مجال الشؤون الاجتماعية)</t>
  </si>
  <si>
    <t xml:space="preserve"> مجمــــوع الباب 30(مجال الشؤون التقنية)</t>
  </si>
  <si>
    <t xml:space="preserve"> مجمــــوع الباب (40مجال الشؤون  الاقتصادية)</t>
  </si>
  <si>
    <t xml:space="preserve"> مجمــــوع الباب 50 (مجال الدعم )</t>
  </si>
  <si>
    <t xml:space="preserve"> مجمــــوع الباب 60 (مجال تدعيم النتائج)</t>
  </si>
  <si>
    <t>versement au groupement d'agglomerations urbaines '' AL ASSIMA''</t>
  </si>
  <si>
    <t>مجال الدعم  (دعم أنشطة مختلفة)</t>
  </si>
  <si>
    <t xml:space="preserve">تحويل الاعتماد و الاعتمادات الاضافية  </t>
  </si>
  <si>
    <t>autres subvention</t>
  </si>
  <si>
    <t>subvention conventionne</t>
  </si>
  <si>
    <t>Indémnités au président et aux  conseillers y ayant droit.</t>
  </si>
  <si>
    <t>Frais de transport du président et des conseillers à l'intérieur du Royaume</t>
  </si>
  <si>
    <t>Frais de  transport du président et des conseillers à l'étranger</t>
  </si>
  <si>
    <t>Frais de déplacement du président et des conseillers à l'intérieur du Royaume</t>
  </si>
  <si>
    <t>Frais de mission du président et des conseillers à l'étranger.</t>
  </si>
  <si>
    <t>Frais d'assurance des membres.</t>
  </si>
  <si>
    <t>Indémnités représentatives de frais.</t>
  </si>
  <si>
    <t>Frais de fêtes nationales et cérémonies officielles</t>
  </si>
  <si>
    <t>Achat de petit matériel fongible de décoration  et de pavoisement</t>
  </si>
  <si>
    <t>Location de matériel des fêtes.</t>
  </si>
  <si>
    <t>Achat d'objets d'art ou cadeaux remis en prix</t>
  </si>
  <si>
    <t>Frais d'hebergement, de restauration et de réception</t>
  </si>
  <si>
    <t>Frais d'animation artistiques et culturelles</t>
  </si>
  <si>
    <t>Jumelage</t>
  </si>
  <si>
    <t>Cotisation Àu frais de jumelage entre les ville</t>
  </si>
  <si>
    <t>Cotisation à l'organisation des villes arabes</t>
  </si>
  <si>
    <t>Cotisation à l'union des villes arabes</t>
  </si>
  <si>
    <t>Cotisation à l'organisation des villes africains</t>
  </si>
  <si>
    <t>Cotisation à l'association des elus locaux</t>
  </si>
  <si>
    <t>Frais de transport à l'intérieur du Royaume</t>
  </si>
  <si>
    <t>Frais de transport à l'étranger</t>
  </si>
  <si>
    <t>Frais de mission à l'étranger.</t>
  </si>
  <si>
    <t>autres frais de fonctionnement</t>
  </si>
  <si>
    <t>Abonnement et documentation</t>
  </si>
  <si>
    <t>Abonnement aux bulletins officiels et aux journaux et revues</t>
  </si>
  <si>
    <t>Abonnement aux agences d'information.</t>
  </si>
  <si>
    <t>Abonnement aux réseaux d'information</t>
  </si>
  <si>
    <t>Achat de documentations diverses</t>
  </si>
  <si>
    <t>Abonnement aux réseaux d'eau et d'éléctricité</t>
  </si>
  <si>
    <t>Organisation de séminaires, colloques et stages</t>
  </si>
  <si>
    <t>Frais de réception</t>
  </si>
  <si>
    <t>Frais d'hebergement et de restauration</t>
  </si>
  <si>
    <t>Frais de transport</t>
  </si>
  <si>
    <t>Fournitures et impression</t>
  </si>
  <si>
    <t>Location de matériel didactique</t>
  </si>
  <si>
    <t>Frais d'honoraires</t>
  </si>
  <si>
    <t>Vacations</t>
  </si>
  <si>
    <t>Frais d'animation</t>
  </si>
  <si>
    <t>Rémunérations principales</t>
  </si>
  <si>
    <t>Traitements et indémnités  permanentes du personnel titulaire et assimilés</t>
  </si>
  <si>
    <t>Salaires et indemnités du personnel temporaire</t>
  </si>
  <si>
    <t>Salaires du personnel occasionnel</t>
  </si>
  <si>
    <t>Indémnités diverses</t>
  </si>
  <si>
    <t>Indemnités pour travaux supplémentaires</t>
  </si>
  <si>
    <t>indémnités de caisse</t>
  </si>
  <si>
    <t>Indemnités pour travaux pénibles et salissants</t>
  </si>
  <si>
    <t>Cotisations et avantages sociaux</t>
  </si>
  <si>
    <t>Participations patronales à la caisse marocaine de retraite (C.M.R.)</t>
  </si>
  <si>
    <t>Participations patronales au régime collectif d'allocation de retraite (R.C.A.R.)</t>
  </si>
  <si>
    <t>Participations patronales aux organismes de prévoyance sociale (CNOPS)</t>
  </si>
  <si>
    <t>Prime de naissance.</t>
  </si>
  <si>
    <t>Habillement des agents y ayant droit</t>
  </si>
  <si>
    <t>Transport et déplacement du personnel</t>
  </si>
  <si>
    <t>Frais de déplacement à l'intérieur du Royaume</t>
  </si>
  <si>
    <t>Frais de mission à l'étranger</t>
  </si>
  <si>
    <t>Frais de stage</t>
  </si>
  <si>
    <t>Actions liées aux autres moyens de fonctionnement</t>
  </si>
  <si>
    <t>Location</t>
  </si>
  <si>
    <t>Location de bâtiments administratifs</t>
  </si>
  <si>
    <t>Location de matériel de transport et engins</t>
  </si>
  <si>
    <t>Entretien courant de bâtiments administratifs</t>
  </si>
  <si>
    <t>Entretien et réparation courant de matériel informatique</t>
  </si>
  <si>
    <t>Entretien courant de matériel et mobilier de bureau</t>
  </si>
  <si>
    <t>Entretien courant de réseaux téléphoniques</t>
  </si>
  <si>
    <t>Fournitures et imprimés</t>
  </si>
  <si>
    <t>Maintenance et conservation de bâtiments et matériel technique</t>
  </si>
  <si>
    <t>Fournitures de bureau, produits d'impression, papeterie et imprimés</t>
  </si>
  <si>
    <t>Fournitures pour matériel technique et informatique</t>
  </si>
  <si>
    <t>Fournitures et produits  de publication</t>
  </si>
  <si>
    <t>Parc de véhicules  et engins</t>
  </si>
  <si>
    <t>Achat de carburants et lubrifiants</t>
  </si>
  <si>
    <t>Pièces de rechange et pneumatique pour les véhicules et engins</t>
  </si>
  <si>
    <t>Entretien et réparation de véhicules et engins</t>
  </si>
  <si>
    <t>Frais d'assurance de véhicules et engins</t>
  </si>
  <si>
    <t>Taxe spéciale sur les véhicules</t>
  </si>
  <si>
    <t>Matériaux de construction</t>
  </si>
  <si>
    <t>Achat de produits bruts des carrières</t>
  </si>
  <si>
    <t>Achat de ciment, trottoirs et carreaux</t>
  </si>
  <si>
    <t>Achat de bois</t>
  </si>
  <si>
    <t>Achat de produits de feronnerie, regards et buses</t>
  </si>
  <si>
    <t>Achat de vitrerie</t>
  </si>
  <si>
    <t>Achat de peinture</t>
  </si>
  <si>
    <t>Achat d'articles sanitaires et de plomberie</t>
  </si>
  <si>
    <t>Achat de petit matériel électrique</t>
  </si>
  <si>
    <t>Achat de bitume</t>
  </si>
  <si>
    <t>Achat de chaux</t>
  </si>
  <si>
    <t>Achat d'agglomérés</t>
  </si>
  <si>
    <t>Achat de briques</t>
  </si>
  <si>
    <t>Produit d'hygiène</t>
  </si>
  <si>
    <t>Achat de produits d'entretien ménager</t>
  </si>
  <si>
    <t>Achat de produits désinfectants</t>
  </si>
  <si>
    <t>Achat de produits en plastique</t>
  </si>
  <si>
    <t>Fourrières et abattoirs</t>
  </si>
  <si>
    <t>Frais de fourniture de bétail et harnachement</t>
  </si>
  <si>
    <t>Achat d'armes et munitions</t>
  </si>
  <si>
    <t>Achat d'encre d'estampillage des viandes</t>
  </si>
  <si>
    <t>Achat de graisse</t>
  </si>
  <si>
    <t>Entretien et renouvellement de petit matériel</t>
  </si>
  <si>
    <t>Etudes, recherches et honoraires</t>
  </si>
  <si>
    <t>Etudes générales</t>
  </si>
  <si>
    <t>Honoraires</t>
  </si>
  <si>
    <t>Frais d'établissement des états de paie par d'autres organismes</t>
  </si>
  <si>
    <t>Frais d'études techniques et d'analyses</t>
  </si>
  <si>
    <t>Autres frais de gestion générale</t>
  </si>
  <si>
    <t>Redevances d'électricité</t>
  </si>
  <si>
    <t>Redevances d'eau</t>
  </si>
  <si>
    <t>Taxes et redevances de télécommunication</t>
  </si>
  <si>
    <t>Taxes postales et affranchissement</t>
  </si>
  <si>
    <t>Assurances incendies et responsabilités civiles</t>
  </si>
  <si>
    <t>Publicités</t>
  </si>
  <si>
    <t>Annonces légales, insertion, frais de publication</t>
  </si>
  <si>
    <t>Impôts et taxes</t>
  </si>
  <si>
    <t>Actions financières liées à l'amortissement de la dette</t>
  </si>
  <si>
    <t>Intérêts de l'emprunt  contracté auprès du FEC</t>
  </si>
  <si>
    <t>فوائد القروض الممنوحة من صندوق التجهيز الجماعي</t>
  </si>
  <si>
    <t>DOMAINES DES AFFAIRES SOCIALES</t>
  </si>
  <si>
    <t>Assistance sociale</t>
  </si>
  <si>
    <t>Subventions aux associations des oeuvres sociales du personnel</t>
  </si>
  <si>
    <t>Subventions aux institutions  publiques de bienfaisance</t>
  </si>
  <si>
    <t>Subventions aux oeuvres philanthropiques</t>
  </si>
  <si>
    <t>Subventions aux autres institutions sociales</t>
  </si>
  <si>
    <t>Frais de circoncision</t>
  </si>
  <si>
    <t>Frais de transport des enfants vers les colonies de vacances</t>
  </si>
  <si>
    <t>Dons et secours en faveur des indigents</t>
  </si>
  <si>
    <t>Frais d'inhumation et de dépouillage</t>
  </si>
  <si>
    <t>Achat de produits alimentaires à usage humain</t>
  </si>
  <si>
    <t>Concours aux sports et loisirs</t>
  </si>
  <si>
    <t>Associations et clubs de sports</t>
  </si>
  <si>
    <t>Allocations aux associations sportives</t>
  </si>
  <si>
    <t>Allocations aux clubs sportifs</t>
  </si>
  <si>
    <t>Terrains, salles et complexes sportifs</t>
  </si>
  <si>
    <t>Partipation aux frais de fonctionnement des salles de sports</t>
  </si>
  <si>
    <t>Partipation aux frais de fonctionnement des terrains de sports</t>
  </si>
  <si>
    <t>Participation aux frais de fonctionnement des complexes sportifs</t>
  </si>
  <si>
    <t>Achat d'articles de sport</t>
  </si>
  <si>
    <t>Soins de santé de base et d'hygiène</t>
  </si>
  <si>
    <t>Produits pharmaceutiques et d'hygiène</t>
  </si>
  <si>
    <t>Achat de produits pharmaceutiques pour les B.M.H. et les centres hospitaliers</t>
  </si>
  <si>
    <t>Produits d'hygiène pour les B.M.H., centres hospitaliers et dispensaires</t>
  </si>
  <si>
    <t>Achat de produits pour dératisation</t>
  </si>
  <si>
    <t>Achat de pecticides et insecticides</t>
  </si>
  <si>
    <t>Achat de petit matériel pour les B.M.H.</t>
  </si>
  <si>
    <t>Campagne de vaccination</t>
  </si>
  <si>
    <t>Achat de produits de vaccination</t>
  </si>
  <si>
    <t>Achat de petit matériel de vaccination</t>
  </si>
  <si>
    <t>Enseignement primaire</t>
  </si>
  <si>
    <t>Denrées et fournitures consommées</t>
  </si>
  <si>
    <t>Achat de fournitures scolaires</t>
  </si>
  <si>
    <t>Achat de livres remis en prix</t>
  </si>
  <si>
    <t>Enseignement secondaire</t>
  </si>
  <si>
    <t>Achat de livres pour les bibliothèques</t>
  </si>
  <si>
    <t>Achat de livres pour la remise en prix</t>
  </si>
  <si>
    <t>Centres de formation</t>
  </si>
  <si>
    <t>Frais de formation continue pour les élus</t>
  </si>
  <si>
    <t>Frais de formation continue pour le personnel de la collectivité</t>
  </si>
  <si>
    <t>Frais de fonctionnement des foyers socioculturels de femme</t>
  </si>
  <si>
    <t>Frais de fonctionnement des garderies d'enfants</t>
  </si>
  <si>
    <t>Culture et beaux arts</t>
  </si>
  <si>
    <t>Bibliothèques</t>
  </si>
  <si>
    <t>Achat de livres</t>
  </si>
  <si>
    <t>Entretien et réparation courants de matériel et de mobilier</t>
  </si>
  <si>
    <t>Entretien courant de bâtiments</t>
  </si>
  <si>
    <t>Reliure de livres et registres divers</t>
  </si>
  <si>
    <t>Conservatoires</t>
  </si>
  <si>
    <t>Achat d'instruments de musique</t>
  </si>
  <si>
    <t>Entretien et réparation courants de matériel technique</t>
  </si>
  <si>
    <t>Théâtre</t>
  </si>
  <si>
    <t>Achat de petit matériel</t>
  </si>
  <si>
    <t>Entretien et réparation courants de matériel</t>
  </si>
  <si>
    <t>Maisons de jeunes</t>
  </si>
  <si>
    <t>Musés</t>
  </si>
  <si>
    <t>Allocation en faveur des associations culturelles</t>
  </si>
  <si>
    <t xml:space="preserve">Allocation en faveur des associations </t>
  </si>
  <si>
    <t>Allocation en faveur des associations sociales</t>
  </si>
  <si>
    <t>Cérémonies religieuses</t>
  </si>
  <si>
    <t>Activités religieuses</t>
  </si>
  <si>
    <t>Cimetières et pompes funèbres</t>
  </si>
  <si>
    <t>Achat de matériaux de construction</t>
  </si>
  <si>
    <t>Entretien et réparation courants de cimetières</t>
  </si>
  <si>
    <t>Frais de lavage et enterrements des morts</t>
  </si>
  <si>
    <t>Fournitures pour ateliers</t>
  </si>
  <si>
    <t>Entretien de material courant</t>
  </si>
  <si>
    <t>Entretien courant de batîments</t>
  </si>
  <si>
    <t>DOMAINE DES AFFAIRES TECHNIQUES</t>
  </si>
  <si>
    <t>Habitat, espaces verts, jardins et protection de l'environnement</t>
  </si>
  <si>
    <t>, espaces verts, jardins et protection de l'environnement</t>
  </si>
  <si>
    <t>Achat d'arbres et de plantes</t>
  </si>
  <si>
    <t>Achat de graines et fleurs de plantation</t>
  </si>
  <si>
    <t>Achat d'engrais</t>
  </si>
  <si>
    <t>Achat de petit matériel de signalisation</t>
  </si>
  <si>
    <t>Achat des plaques de rotation des immeubles</t>
  </si>
  <si>
    <t>Achat des plaques des noms des rues</t>
  </si>
  <si>
    <t>Achat de buses et regards en fonte</t>
  </si>
  <si>
    <t>Maintenance et conservation du patrimoine</t>
  </si>
  <si>
    <t>Entretien courant d'espaces verts, jardins et forêts</t>
  </si>
  <si>
    <t>Entretien de places publiques, parcs, parckings et décharges publiques</t>
  </si>
  <si>
    <t>Entretien de plages ou piscines</t>
  </si>
  <si>
    <t>Entretien d'égouts</t>
  </si>
  <si>
    <t>Entretien courant de voies</t>
  </si>
  <si>
    <t>Entretien de campings</t>
  </si>
  <si>
    <t>Entretien d'installations sportives</t>
  </si>
  <si>
    <t>Entretien d'installations d'eau publique</t>
  </si>
  <si>
    <t>Entretien d'installations d'éclairage public</t>
  </si>
  <si>
    <t>Entretien d'autres installations</t>
  </si>
  <si>
    <t>Entretien et réparation courants de réseaux et installation d'électricité</t>
  </si>
  <si>
    <t>Entretien courant d'ouvrages d'électricité publique</t>
  </si>
  <si>
    <t>Entretien courant de générateurs, postes de transformation et groupe</t>
  </si>
  <si>
    <t>Achat de matériel d'entretien</t>
  </si>
  <si>
    <t>Maintenance et conservation</t>
  </si>
  <si>
    <t>Eau publique</t>
  </si>
  <si>
    <t>Eclairage public</t>
  </si>
  <si>
    <t>Redevances</t>
  </si>
  <si>
    <t>Consommation de l'Eclairage public</t>
  </si>
  <si>
    <t>Points d'eau</t>
  </si>
  <si>
    <t>TOTAL CHAPITRE 30</t>
  </si>
  <si>
    <t>TOTAL CHAPITRE 10</t>
  </si>
  <si>
    <t>TOTAL CHAPITRE 20</t>
  </si>
  <si>
    <t>DOMAINE DE SOUTIEN</t>
  </si>
  <si>
    <t xml:space="preserve">Remboursement et restitution de droits, taxes </t>
  </si>
  <si>
    <t>Remboursement aux particuliers</t>
  </si>
  <si>
    <t>Dommages et intérêts au profit des tiers</t>
  </si>
  <si>
    <t>Frais de procédures et d'instances</t>
  </si>
  <si>
    <t>Personnel</t>
  </si>
  <si>
    <t>Matériel et frais de fonctionnement</t>
  </si>
  <si>
    <t>Travaux de salubrité et sécurité publiques exécutés pour le compte des propriétaires défaillants</t>
  </si>
  <si>
    <t>Versement au C.C.D de..........................</t>
  </si>
  <si>
    <t xml:space="preserve">Versement au C.C.D de  TABRIQUET </t>
  </si>
  <si>
    <t>Versement au C.C.D de  HSSAIN</t>
  </si>
  <si>
    <t>Versement au C.C.D de  BETTANA</t>
  </si>
  <si>
    <t>Versement au C.C.D de  LAMRISSA</t>
  </si>
  <si>
    <t>Versement au C.C.D de LAAYAYDA</t>
  </si>
  <si>
    <t>Versement aux entreprises privées en contre partie des services rendus à la collectivité locale</t>
  </si>
  <si>
    <t>Versement de l'excédent à la 2ème partie</t>
  </si>
  <si>
    <t>DOMAINE DE CONSOLIDATION DES RESULTATS</t>
  </si>
  <si>
    <t>TOTAL CHAPITRE 50</t>
  </si>
  <si>
    <t>TOTAL CHAPITRE 60</t>
  </si>
  <si>
    <t xml:space="preserve">TOTAL GENERAL </t>
  </si>
  <si>
    <t>DEPENSES  SECRTION 02</t>
  </si>
  <si>
    <t xml:space="preserve">Royaume du Maroc </t>
  </si>
  <si>
    <t>سداد اصل القروض</t>
  </si>
  <si>
    <t>فوائد القروض</t>
  </si>
  <si>
    <t>الاعانات المقدمة لجمعيات الأعمال الاجتماعية للموظفين</t>
  </si>
  <si>
    <t xml:space="preserve">دفعات لفائدة  نظام المساعدة الطبية </t>
  </si>
  <si>
    <t>دفعات لفائدة شركة اتصالات االمغرب</t>
  </si>
  <si>
    <t xml:space="preserve"> دفعات لفائدة  مؤسسة حسن السنوسي للمساهمة في تسيير المؤسسة المغربية للنهوض بالتعليم الاولي</t>
  </si>
  <si>
    <t>دفعات لفائدة دار الاسعاف و الرعاية الاجتماعية بسلا</t>
  </si>
  <si>
    <t>دفعات لفائدة شركة التنمية المحلية للانارة العمومية SDL</t>
  </si>
  <si>
    <t xml:space="preserve">دفعات لفائدة جمعية ابي رقراق فيلم المراة </t>
  </si>
  <si>
    <t xml:space="preserve">دفعات لفائدة جمعية ابي رقراق  فضاء هوليوود </t>
  </si>
  <si>
    <t xml:space="preserve">دفعات لفائدة  جمعية العصبة المغربية لمحاربة داء السل فرع سلا </t>
  </si>
  <si>
    <t xml:space="preserve">دفعات لفائدة مؤسسة  تسيير المركز الوطني محمد السادسس للمعاقين </t>
  </si>
  <si>
    <t xml:space="preserve">دفعات لفائدة  الشبكة الجمعوية لتسيير مركز تنمية  كفاءات الشباب بحي الرحمة  (تابريكت) </t>
  </si>
  <si>
    <t>دفعات لفائدة  الفضاء الاجتماعي التربوي  لدعم كفاءات الشباب (بطانة)</t>
  </si>
  <si>
    <t xml:space="preserve">دفعات لفائدة  جمعية الرياضية السلاوية فرع كرة القدم </t>
  </si>
  <si>
    <t>دفعات لفائدة  جمعية الرياضية السلاوية فرع كرة السلة</t>
  </si>
  <si>
    <t xml:space="preserve"> دفعات لفائدة  مؤسسة سلا للثقافة و الفنون </t>
  </si>
  <si>
    <t>دفعات لفائدة  جمعية الامل لدعم المركب الاجتماعي  التربوي لسلا الجديدة</t>
  </si>
  <si>
    <t>دفعات لفائدة تعاونية الدايم لبائعي السمك</t>
  </si>
  <si>
    <t>دفعات لفائدة  جمعية الرياضية السلاوية فرع الدرجات</t>
  </si>
  <si>
    <t>دفعات لفائدة  جمعية الرياضية السلاوية فرع كرة الطائرة</t>
  </si>
  <si>
    <t xml:space="preserve"> دفعات لفائدة  الاتحاد الرياضي السلاوي فرع كرة القدم</t>
  </si>
  <si>
    <t xml:space="preserve"> دفعات لفائدة  الاتحاد الرياضي السلاوي فرع كرة اليد</t>
  </si>
  <si>
    <t xml:space="preserve"> دفعات لفائدة  جمعية  الاولمبيك الرياضي السلاوي 2010 لكرة اليد</t>
  </si>
  <si>
    <t xml:space="preserve"> دفعات لفائدة  جمعية  الرشاد الرياضي السلاوي فرع كرة القدم</t>
  </si>
  <si>
    <t xml:space="preserve"> دفعات لفائدة  جمعية  النجاح الرياضي السلاوي فرع كرة القدم</t>
  </si>
  <si>
    <t xml:space="preserve"> دفعات لفائدة  جمعية  شباب تابريكت السلاوي فرع كرة القدم </t>
  </si>
  <si>
    <t xml:space="preserve">تحويل الاعتماد و الاعتمادات الاضافية </t>
  </si>
  <si>
    <t xml:space="preserve">مجموع الاعتمادات الملتزم بها  </t>
  </si>
  <si>
    <t xml:space="preserve">Ministère de l'intèrieur </t>
  </si>
  <si>
    <t xml:space="preserve">Préfecture de salé </t>
  </si>
  <si>
    <t>Commune Urbaine de salé</t>
  </si>
  <si>
    <t>الاعتمادات الملغاة</t>
  </si>
  <si>
    <t>TOTAL DU CHAPITRE I</t>
  </si>
  <si>
    <t xml:space="preserve">جماعة سلا </t>
  </si>
  <si>
    <t>جماعة  سلا</t>
  </si>
  <si>
    <t>مصاريف تأمين</t>
  </si>
  <si>
    <t xml:space="preserve">فائض الجزء الاول القابل للبرمجة </t>
  </si>
  <si>
    <t xml:space="preserve">139 360 383,84 </t>
  </si>
  <si>
    <t>139 360 383,84</t>
  </si>
  <si>
    <t>الاعتمادات  المنقولة  عن  سنة 2017</t>
  </si>
  <si>
    <t xml:space="preserve">الاعتمادات المفتوحة باليزانية لسنة2018  </t>
  </si>
  <si>
    <t>الاعتمادات النهائية لسنة2018</t>
  </si>
  <si>
    <t>مجموع الحوالات الصادرة  لسنة2018</t>
  </si>
  <si>
    <t>الاعتمادات  المنقولة  عن  سنة 2018</t>
  </si>
  <si>
    <t>صيانة المنشات  الرياضية</t>
  </si>
  <si>
    <t>صيانة المنشات الأخرى</t>
  </si>
  <si>
    <r>
      <t xml:space="preserve">                         </t>
    </r>
    <r>
      <rPr>
        <b/>
        <i/>
        <u val="single"/>
        <sz val="14"/>
        <rFont val="Arial"/>
        <family val="2"/>
      </rPr>
      <t xml:space="preserve">    بيـان مصاريف  الـتسـيير    برسم   سنة  2018 </t>
    </r>
  </si>
  <si>
    <t>ETAT DES DEPENSES  DE LA 1ere PARTIE DU BUDGET AU TITRE DE L'EXERCICE 2018</t>
  </si>
  <si>
    <t>moins</t>
  </si>
  <si>
    <t>plus</t>
  </si>
  <si>
    <t>execdent</t>
  </si>
  <si>
    <t>بيان حول الفائض  الحقيقي  لسنة 2018</t>
  </si>
  <si>
    <t xml:space="preserve">الفائض الحقيقي </t>
  </si>
  <si>
    <t>مجموع المداخيل الجزء الاول………………………………………..</t>
  </si>
  <si>
    <t>مجموع مصاريف الجزء الاول ………………………………………</t>
  </si>
  <si>
    <t>الفائض الخام ……………………………………………………..</t>
  </si>
  <si>
    <t>الاعتمادات المنقولة بالجزء الاول ……………………………………..</t>
  </si>
  <si>
    <t>الفائض الحقيقي بالجزء الاول  برسم سنة2018……………………….</t>
  </si>
  <si>
    <t>مساهمة الملاكين في مصاريف التجهيز ………………………………</t>
  </si>
  <si>
    <t>الفائض الغير مستهلك من حساب نفقات المقاطعات برسم 2016…………</t>
  </si>
  <si>
    <t>الفائض الغير مستهلك من حساب نفقات المقاطعات برسم 2017…………</t>
  </si>
  <si>
    <r>
      <t xml:space="preserve">                          </t>
    </r>
    <r>
      <rPr>
        <b/>
        <u val="singleAccounting"/>
        <sz val="18"/>
        <rFont val="Arial"/>
        <family val="2"/>
      </rPr>
      <t>تلخيص أبواب مصاريف  الجزء الأول من الميزانية لسنة2018</t>
    </r>
  </si>
  <si>
    <t xml:space="preserve">الاعتمادات المفتوحة باليزانية لسنة 2018 </t>
  </si>
  <si>
    <t>الاعتمادات  المنقولة  عن  سنة2017</t>
  </si>
  <si>
    <t>الاعتمادات المنقولة عن سنة 2018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</si>
</sst>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_-[$€-2]\ * #,##0.00_-;_-[$€-2]\ * #,##0.00\-;_-[$€-2]\ * &quot;-&quot;??_-"/>
    <numFmt numFmtId="181" formatCode="#,##0.00\ _F"/>
    <numFmt numFmtId="182" formatCode="_-* #,##0.000\ _€_-;\-* #,##0.000\ _€_-;_-* &quot;-&quot;??\ _€_-;_-@_-"/>
    <numFmt numFmtId="183" formatCode="_-* #,##0.0\ _€_-;\-* #,##0.0\ _€_-;_-* &quot;-&quot;??\ _€_-;_-@_-"/>
    <numFmt numFmtId="184" formatCode="_-* #,##0\ _€_-;\-* #,##0\ _€_-;_-* &quot;-&quot;??\ _€_-;_-@_-"/>
    <numFmt numFmtId="185" formatCode="0.00000000"/>
    <numFmt numFmtId="186" formatCode="0.000000000"/>
    <numFmt numFmtId="187" formatCode="0.0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[$-40C]dddd\ d\ mmmm\ yyyy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</numFmts>
  <fonts count="1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raditional Arabic"/>
      <family val="1"/>
    </font>
    <font>
      <b/>
      <sz val="12"/>
      <name val="Traditional Arabic"/>
      <family val="1"/>
    </font>
    <font>
      <b/>
      <sz val="16"/>
      <name val="Traditional Arabic"/>
      <family val="1"/>
    </font>
    <font>
      <sz val="8"/>
      <name val="Arial"/>
      <family val="2"/>
    </font>
    <font>
      <sz val="8"/>
      <name val="Traditional Arabic"/>
      <family val="1"/>
    </font>
    <font>
      <b/>
      <sz val="8"/>
      <name val="Traditional Arabic"/>
      <family val="1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Traditional Arabic"/>
      <family val="1"/>
    </font>
    <font>
      <b/>
      <sz val="8"/>
      <color indexed="8"/>
      <name val="Traditional Arabic"/>
      <family val="1"/>
    </font>
    <font>
      <b/>
      <u val="single"/>
      <sz val="11"/>
      <name val="Traditional Arabic"/>
      <family val="1"/>
    </font>
    <font>
      <b/>
      <i/>
      <u val="single"/>
      <sz val="11"/>
      <name val="Traditional Arabic"/>
      <family val="1"/>
    </font>
    <font>
      <b/>
      <u val="single"/>
      <sz val="11"/>
      <color indexed="8"/>
      <name val="Traditional Arabic"/>
      <family val="1"/>
    </font>
    <font>
      <b/>
      <i/>
      <sz val="11"/>
      <name val="Traditional Arabic"/>
      <family val="1"/>
    </font>
    <font>
      <b/>
      <i/>
      <sz val="14"/>
      <name val="Arial"/>
      <family val="2"/>
    </font>
    <font>
      <b/>
      <i/>
      <sz val="14"/>
      <name val="Traditional Arabic"/>
      <family val="1"/>
    </font>
    <font>
      <i/>
      <sz val="14"/>
      <name val="Arial"/>
      <family val="2"/>
    </font>
    <font>
      <b/>
      <sz val="18"/>
      <name val="Arial"/>
      <family val="2"/>
    </font>
    <font>
      <b/>
      <u val="singleAccounting"/>
      <sz val="18"/>
      <name val="Arial"/>
      <family val="2"/>
    </font>
    <font>
      <b/>
      <u val="single"/>
      <sz val="18"/>
      <name val="Traditional Arabic"/>
      <family val="1"/>
    </font>
    <font>
      <b/>
      <u val="single"/>
      <sz val="16"/>
      <name val="Arial"/>
      <family val="2"/>
    </font>
    <font>
      <sz val="7"/>
      <name val="Traditional Arabic"/>
      <family val="1"/>
    </font>
    <font>
      <sz val="7"/>
      <name val="Arial"/>
      <family val="2"/>
    </font>
    <font>
      <sz val="8"/>
      <color indexed="8"/>
      <name val="Traditional Arabic"/>
      <family val="1"/>
    </font>
    <font>
      <b/>
      <sz val="9"/>
      <name val="Traditional Arabic"/>
      <family val="1"/>
    </font>
    <font>
      <sz val="9"/>
      <color indexed="8"/>
      <name val="Arial"/>
      <family val="2"/>
    </font>
    <font>
      <sz val="9"/>
      <name val="Arial"/>
      <family val="2"/>
    </font>
    <font>
      <u val="single"/>
      <sz val="9"/>
      <color indexed="10"/>
      <name val="Arial"/>
      <family val="2"/>
    </font>
    <font>
      <u val="singleAccounting"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7"/>
      <name val="Traditional Arabic"/>
      <family val="1"/>
    </font>
    <font>
      <b/>
      <sz val="9"/>
      <color indexed="8"/>
      <name val="Arial"/>
      <family val="2"/>
    </font>
    <font>
      <b/>
      <sz val="7"/>
      <color indexed="8"/>
      <name val="Traditional Arabic"/>
      <family val="1"/>
    </font>
    <font>
      <b/>
      <i/>
      <sz val="12"/>
      <name val="Arial"/>
      <family val="2"/>
    </font>
    <font>
      <b/>
      <i/>
      <sz val="12"/>
      <name val="Arabic Transparent"/>
      <family val="0"/>
    </font>
    <font>
      <i/>
      <sz val="12"/>
      <name val="Arabic Transparent"/>
      <family val="0"/>
    </font>
    <font>
      <sz val="12"/>
      <name val="Arial"/>
      <family val="2"/>
    </font>
    <font>
      <b/>
      <i/>
      <u val="single"/>
      <sz val="14"/>
      <name val="Arial"/>
      <family val="2"/>
    </font>
    <font>
      <sz val="9"/>
      <name val="Traditional Arabic"/>
      <family val="1"/>
    </font>
    <font>
      <sz val="9"/>
      <color indexed="10"/>
      <name val="Traditional Arabic"/>
      <family val="1"/>
    </font>
    <font>
      <u val="single"/>
      <sz val="9"/>
      <color indexed="10"/>
      <name val="Traditional Arabic"/>
      <family val="1"/>
    </font>
    <font>
      <sz val="9"/>
      <color indexed="8"/>
      <name val="Traditional Arabic"/>
      <family val="1"/>
    </font>
    <font>
      <u val="single"/>
      <sz val="9"/>
      <name val="Traditional Arabic"/>
      <family val="1"/>
    </font>
    <font>
      <sz val="8"/>
      <color indexed="8"/>
      <name val="Arial"/>
      <family val="2"/>
    </font>
    <font>
      <b/>
      <sz val="20"/>
      <name val="Arial"/>
      <family val="2"/>
    </font>
    <font>
      <b/>
      <i/>
      <u val="single"/>
      <sz val="26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u val="single"/>
      <sz val="20"/>
      <name val="Times New Roman"/>
      <family val="1"/>
    </font>
    <font>
      <b/>
      <sz val="14"/>
      <name val="Times New Roman"/>
      <family val="1"/>
    </font>
    <font>
      <b/>
      <i/>
      <sz val="10"/>
      <name val="Arial"/>
      <family val="2"/>
    </font>
    <font>
      <b/>
      <i/>
      <u val="single"/>
      <sz val="36"/>
      <name val="Times New Roman"/>
      <family val="1"/>
    </font>
    <font>
      <b/>
      <i/>
      <u val="single"/>
      <sz val="12"/>
      <name val="Arial"/>
      <family val="2"/>
    </font>
    <font>
      <b/>
      <sz val="26"/>
      <color indexed="8"/>
      <name val="Traditional Arabic"/>
      <family val="1"/>
    </font>
    <font>
      <b/>
      <i/>
      <sz val="18"/>
      <name val="Arial"/>
      <family val="2"/>
    </font>
    <font>
      <b/>
      <sz val="10"/>
      <name val="Traditional Arabic"/>
      <family val="1"/>
    </font>
    <font>
      <sz val="12"/>
      <color indexed="8"/>
      <name val="Traditional Arabic"/>
      <family val="1"/>
    </font>
    <font>
      <b/>
      <sz val="12"/>
      <color indexed="8"/>
      <name val="Traditional Arabic"/>
      <family val="1"/>
    </font>
    <font>
      <sz val="16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6"/>
      <color indexed="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22"/>
      <name val="Arial"/>
      <family val="2"/>
    </font>
    <font>
      <u val="singleAccounting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10"/>
      <name val="Traditional Arabic"/>
      <family val="1"/>
    </font>
    <font>
      <u val="singleAccounting"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30"/>
      <name val="Arial"/>
      <family val="2"/>
    </font>
    <font>
      <u val="singleAccounting"/>
      <sz val="9"/>
      <color indexed="8"/>
      <name val="Arial"/>
      <family val="2"/>
    </font>
    <font>
      <sz val="9"/>
      <color indexed="4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theme="1"/>
      <name val="Arial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theme="0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FF0000"/>
      <name val="Traditional Arabic"/>
      <family val="1"/>
    </font>
    <font>
      <b/>
      <sz val="8"/>
      <color theme="1"/>
      <name val="Traditional Arabic"/>
      <family val="1"/>
    </font>
    <font>
      <u val="singleAccounting"/>
      <sz val="9"/>
      <color theme="3" tint="0.39998000860214233"/>
      <name val="Arial"/>
      <family val="2"/>
    </font>
    <font>
      <u val="singleAccounting"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4"/>
      <name val="Arial"/>
      <family val="2"/>
    </font>
    <font>
      <sz val="9"/>
      <color rgb="FFFF0000"/>
      <name val="Arial"/>
      <family val="2"/>
    </font>
    <font>
      <sz val="9"/>
      <color rgb="FF0070C0"/>
      <name val="Arial"/>
      <family val="2"/>
    </font>
    <font>
      <u val="singleAccounting"/>
      <sz val="9"/>
      <color theme="1"/>
      <name val="Arial"/>
      <family val="2"/>
    </font>
    <font>
      <sz val="9"/>
      <color rgb="FF00B0F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26" borderId="1" applyNumberFormat="0" applyAlignment="0" applyProtection="0"/>
    <xf numFmtId="0" fontId="111" fillId="0" borderId="2" applyNumberFormat="0" applyFill="0" applyAlignment="0" applyProtection="0"/>
    <xf numFmtId="0" fontId="0" fillId="27" borderId="3" applyNumberFormat="0" applyFont="0" applyAlignment="0" applyProtection="0"/>
    <xf numFmtId="0" fontId="112" fillId="28" borderId="1" applyNumberFormat="0" applyAlignment="0" applyProtection="0"/>
    <xf numFmtId="180" fontId="0" fillId="0" borderId="0" applyFont="0" applyFill="0" applyBorder="0" applyAlignment="0" applyProtection="0"/>
    <xf numFmtId="0" fontId="11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5" fillId="31" borderId="0" applyNumberFormat="0" applyBorder="0" applyAlignment="0" applyProtection="0"/>
    <xf numFmtId="0" fontId="116" fillId="26" borderId="4" applyNumberFormat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5" applyNumberFormat="0" applyFill="0" applyAlignment="0" applyProtection="0"/>
    <xf numFmtId="0" fontId="120" fillId="0" borderId="6" applyNumberFormat="0" applyFill="0" applyAlignment="0" applyProtection="0"/>
    <xf numFmtId="0" fontId="121" fillId="0" borderId="7" applyNumberFormat="0" applyFill="0" applyAlignment="0" applyProtection="0"/>
    <xf numFmtId="0" fontId="121" fillId="0" borderId="0" applyNumberFormat="0" applyFill="0" applyBorder="0" applyAlignment="0" applyProtection="0"/>
    <xf numFmtId="0" fontId="122" fillId="0" borderId="8" applyNumberFormat="0" applyFill="0" applyAlignment="0" applyProtection="0"/>
    <xf numFmtId="0" fontId="123" fillId="32" borderId="9" applyNumberFormat="0" applyAlignment="0" applyProtection="0"/>
  </cellStyleXfs>
  <cellXfs count="53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11" fillId="33" borderId="0" xfId="48" applyFont="1" applyFill="1" applyBorder="1" applyAlignment="1">
      <alignment/>
    </xf>
    <xf numFmtId="43" fontId="18" fillId="0" borderId="0" xfId="48" applyFont="1" applyBorder="1" applyAlignment="1">
      <alignment horizontal="center"/>
    </xf>
    <xf numFmtId="43" fontId="18" fillId="34" borderId="0" xfId="48" applyFont="1" applyFill="1" applyBorder="1" applyAlignment="1">
      <alignment horizontal="center"/>
    </xf>
    <xf numFmtId="43" fontId="18" fillId="34" borderId="10" xfId="48" applyFont="1" applyFill="1" applyBorder="1" applyAlignment="1">
      <alignment/>
    </xf>
    <xf numFmtId="0" fontId="18" fillId="34" borderId="11" xfId="0" applyFont="1" applyFill="1" applyBorder="1" applyAlignment="1">
      <alignment/>
    </xf>
    <xf numFmtId="43" fontId="18" fillId="34" borderId="11" xfId="48" applyFont="1" applyFill="1" applyBorder="1" applyAlignment="1">
      <alignment horizontal="center"/>
    </xf>
    <xf numFmtId="43" fontId="19" fillId="34" borderId="11" xfId="48" applyFont="1" applyFill="1" applyBorder="1" applyAlignment="1">
      <alignment horizontal="right" indent="1"/>
    </xf>
    <xf numFmtId="43" fontId="20" fillId="34" borderId="0" xfId="48" applyFont="1" applyFill="1" applyBorder="1" applyAlignment="1">
      <alignment/>
    </xf>
    <xf numFmtId="43" fontId="19" fillId="34" borderId="0" xfId="48" applyFont="1" applyFill="1" applyBorder="1" applyAlignment="1">
      <alignment horizontal="right" indent="1"/>
    </xf>
    <xf numFmtId="43" fontId="18" fillId="34" borderId="0" xfId="48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43" fontId="20" fillId="33" borderId="0" xfId="48" applyFont="1" applyFill="1" applyBorder="1" applyAlignment="1">
      <alignment/>
    </xf>
    <xf numFmtId="0" fontId="0" fillId="33" borderId="0" xfId="0" applyFill="1" applyAlignment="1">
      <alignment/>
    </xf>
    <xf numFmtId="0" fontId="17" fillId="35" borderId="13" xfId="53" applyFont="1" applyFill="1" applyBorder="1" applyAlignment="1">
      <alignment horizontal="center" vertical="center" wrapText="1"/>
      <protection/>
    </xf>
    <xf numFmtId="0" fontId="17" fillId="35" borderId="14" xfId="53" applyFont="1" applyFill="1" applyBorder="1" applyAlignment="1">
      <alignment horizontal="center" vertical="center" wrapText="1"/>
      <protection/>
    </xf>
    <xf numFmtId="0" fontId="17" fillId="35" borderId="15" xfId="53" applyFont="1" applyFill="1" applyBorder="1" applyAlignment="1">
      <alignment horizontal="center" vertical="center" wrapText="1"/>
      <protection/>
    </xf>
    <xf numFmtId="0" fontId="5" fillId="35" borderId="14" xfId="53" applyFont="1" applyFill="1" applyBorder="1" applyAlignment="1">
      <alignment horizontal="center" vertical="center" wrapText="1"/>
      <protection/>
    </xf>
    <xf numFmtId="43" fontId="6" fillId="33" borderId="0" xfId="48" applyFont="1" applyFill="1" applyAlignment="1">
      <alignment/>
    </xf>
    <xf numFmtId="0" fontId="24" fillId="33" borderId="0" xfId="0" applyFont="1" applyFill="1" applyAlignment="1">
      <alignment/>
    </xf>
    <xf numFmtId="43" fontId="21" fillId="33" borderId="0" xfId="48" applyFont="1" applyFill="1" applyAlignment="1">
      <alignment horizontal="center"/>
    </xf>
    <xf numFmtId="4" fontId="23" fillId="33" borderId="0" xfId="53" applyNumberFormat="1" applyFont="1" applyFill="1" applyAlignment="1">
      <alignment horizontal="center"/>
      <protection/>
    </xf>
    <xf numFmtId="43" fontId="7" fillId="33" borderId="0" xfId="48" applyFont="1" applyFill="1" applyAlignment="1">
      <alignment horizontal="right" indent="1"/>
    </xf>
    <xf numFmtId="43" fontId="8" fillId="33" borderId="0" xfId="48" applyFont="1" applyFill="1" applyAlignment="1">
      <alignment horizontal="right" indent="1"/>
    </xf>
    <xf numFmtId="43" fontId="9" fillId="33" borderId="16" xfId="48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 wrapText="1"/>
      <protection/>
    </xf>
    <xf numFmtId="43" fontId="10" fillId="33" borderId="0" xfId="48" applyFont="1" applyFill="1" applyBorder="1" applyAlignment="1">
      <alignment/>
    </xf>
    <xf numFmtId="43" fontId="9" fillId="33" borderId="0" xfId="48" applyFont="1" applyFill="1" applyBorder="1" applyAlignment="1">
      <alignment horizontal="center"/>
    </xf>
    <xf numFmtId="43" fontId="29" fillId="33" borderId="17" xfId="48" applyFont="1" applyFill="1" applyBorder="1" applyAlignment="1">
      <alignment/>
    </xf>
    <xf numFmtId="0" fontId="25" fillId="34" borderId="18" xfId="53" applyFont="1" applyFill="1" applyBorder="1" applyAlignment="1">
      <alignment horizontal="right" vertical="center" indent="1"/>
      <protection/>
    </xf>
    <xf numFmtId="184" fontId="26" fillId="34" borderId="19" xfId="48" applyNumberFormat="1" applyFont="1" applyFill="1" applyBorder="1" applyAlignment="1">
      <alignment/>
    </xf>
    <xf numFmtId="184" fontId="26" fillId="34" borderId="20" xfId="48" applyNumberFormat="1" applyFont="1" applyFill="1" applyBorder="1" applyAlignment="1">
      <alignment/>
    </xf>
    <xf numFmtId="184" fontId="26" fillId="34" borderId="18" xfId="48" applyNumberFormat="1" applyFont="1" applyFill="1" applyBorder="1" applyAlignment="1">
      <alignment/>
    </xf>
    <xf numFmtId="184" fontId="26" fillId="34" borderId="21" xfId="48" applyNumberFormat="1" applyFont="1" applyFill="1" applyBorder="1" applyAlignment="1">
      <alignment/>
    </xf>
    <xf numFmtId="184" fontId="26" fillId="33" borderId="19" xfId="48" applyNumberFormat="1" applyFont="1" applyFill="1" applyBorder="1" applyAlignment="1">
      <alignment/>
    </xf>
    <xf numFmtId="184" fontId="26" fillId="34" borderId="22" xfId="48" applyNumberFormat="1" applyFont="1" applyFill="1" applyBorder="1" applyAlignment="1">
      <alignment/>
    </xf>
    <xf numFmtId="43" fontId="9" fillId="35" borderId="16" xfId="48" applyFont="1" applyFill="1" applyBorder="1" applyAlignment="1">
      <alignment/>
    </xf>
    <xf numFmtId="0" fontId="4" fillId="35" borderId="23" xfId="53" applyFont="1" applyFill="1" applyBorder="1" applyAlignment="1">
      <alignment horizontal="center" vertical="top" wrapText="1"/>
      <protection/>
    </xf>
    <xf numFmtId="0" fontId="4" fillId="12" borderId="16" xfId="53" applyFont="1" applyFill="1" applyBorder="1" applyAlignment="1">
      <alignment horizontal="center"/>
      <protection/>
    </xf>
    <xf numFmtId="0" fontId="4" fillId="12" borderId="16" xfId="53" applyFont="1" applyFill="1" applyBorder="1" applyAlignment="1">
      <alignment horizontal="center" vertical="top" wrapText="1"/>
      <protection/>
    </xf>
    <xf numFmtId="0" fontId="4" fillId="12" borderId="23" xfId="53" applyFont="1" applyFill="1" applyBorder="1" applyAlignment="1">
      <alignment horizontal="center" vertical="top" wrapText="1"/>
      <protection/>
    </xf>
    <xf numFmtId="184" fontId="26" fillId="34" borderId="16" xfId="48" applyNumberFormat="1" applyFont="1" applyFill="1" applyBorder="1" applyAlignment="1">
      <alignment/>
    </xf>
    <xf numFmtId="184" fontId="124" fillId="33" borderId="19" xfId="48" applyNumberFormat="1" applyFont="1" applyFill="1" applyBorder="1" applyAlignment="1">
      <alignment/>
    </xf>
    <xf numFmtId="0" fontId="3" fillId="34" borderId="19" xfId="53" applyFont="1" applyFill="1" applyBorder="1" applyAlignment="1">
      <alignment horizontal="center" vertical="top" wrapText="1"/>
      <protection/>
    </xf>
    <xf numFmtId="0" fontId="3" fillId="33" borderId="19" xfId="53" applyFont="1" applyFill="1" applyBorder="1" applyAlignment="1">
      <alignment horizontal="center" vertical="top" wrapText="1"/>
      <protection/>
    </xf>
    <xf numFmtId="0" fontId="14" fillId="36" borderId="19" xfId="53" applyFont="1" applyFill="1" applyBorder="1" applyAlignment="1">
      <alignment horizontal="center" vertical="top" wrapText="1"/>
      <protection/>
    </xf>
    <xf numFmtId="0" fontId="28" fillId="34" borderId="19" xfId="53" applyFont="1" applyFill="1" applyBorder="1" applyAlignment="1">
      <alignment horizontal="center" vertical="top" wrapText="1"/>
      <protection/>
    </xf>
    <xf numFmtId="43" fontId="29" fillId="33" borderId="24" xfId="48" applyFont="1" applyFill="1" applyBorder="1" applyAlignment="1">
      <alignment/>
    </xf>
    <xf numFmtId="0" fontId="3" fillId="34" borderId="25" xfId="53" applyFont="1" applyFill="1" applyBorder="1" applyAlignment="1">
      <alignment horizontal="center" vertical="top" wrapText="1"/>
      <protection/>
    </xf>
    <xf numFmtId="0" fontId="3" fillId="33" borderId="26" xfId="53" applyFont="1" applyFill="1" applyBorder="1" applyAlignment="1">
      <alignment horizontal="center" vertical="top" wrapText="1"/>
      <protection/>
    </xf>
    <xf numFmtId="0" fontId="3" fillId="33" borderId="27" xfId="53" applyFont="1" applyFill="1" applyBorder="1" applyAlignment="1">
      <alignment horizontal="center" vertical="top" wrapText="1"/>
      <protection/>
    </xf>
    <xf numFmtId="0" fontId="3" fillId="33" borderId="25" xfId="53" applyFont="1" applyFill="1" applyBorder="1" applyAlignment="1">
      <alignment horizontal="center" vertical="top" wrapText="1"/>
      <protection/>
    </xf>
    <xf numFmtId="0" fontId="15" fillId="36" borderId="27" xfId="53" applyFont="1" applyFill="1" applyBorder="1" applyAlignment="1">
      <alignment horizontal="center" vertical="top" wrapText="1"/>
      <protection/>
    </xf>
    <xf numFmtId="0" fontId="14" fillId="36" borderId="25" xfId="53" applyFont="1" applyFill="1" applyBorder="1" applyAlignment="1">
      <alignment horizontal="center" vertical="top" wrapText="1"/>
      <protection/>
    </xf>
    <xf numFmtId="0" fontId="14" fillId="35" borderId="25" xfId="53" applyFont="1" applyFill="1" applyBorder="1" applyAlignment="1">
      <alignment horizontal="center" vertical="top" wrapText="1"/>
      <protection/>
    </xf>
    <xf numFmtId="0" fontId="3" fillId="35" borderId="25" xfId="53" applyFont="1" applyFill="1" applyBorder="1" applyAlignment="1">
      <alignment horizontal="center" vertical="top" wrapText="1"/>
      <protection/>
    </xf>
    <xf numFmtId="0" fontId="3" fillId="33" borderId="28" xfId="53" applyFont="1" applyFill="1" applyBorder="1" applyAlignment="1">
      <alignment horizontal="center" vertical="top" wrapText="1"/>
      <protection/>
    </xf>
    <xf numFmtId="0" fontId="14" fillId="36" borderId="27" xfId="53" applyFont="1" applyFill="1" applyBorder="1" applyAlignment="1">
      <alignment horizontal="center" vertical="top" wrapText="1"/>
      <protection/>
    </xf>
    <xf numFmtId="0" fontId="14" fillId="34" borderId="25" xfId="53" applyFont="1" applyFill="1" applyBorder="1" applyAlignment="1">
      <alignment horizontal="center" vertical="top" wrapText="1"/>
      <protection/>
    </xf>
    <xf numFmtId="0" fontId="3" fillId="35" borderId="26" xfId="53" applyFont="1" applyFill="1" applyBorder="1" applyAlignment="1">
      <alignment horizontal="center" vertical="top" wrapText="1"/>
      <protection/>
    </xf>
    <xf numFmtId="0" fontId="14" fillId="35" borderId="27" xfId="53" applyFont="1" applyFill="1" applyBorder="1" applyAlignment="1">
      <alignment horizontal="center" vertical="top" wrapText="1"/>
      <protection/>
    </xf>
    <xf numFmtId="0" fontId="3" fillId="0" borderId="27" xfId="53" applyFont="1" applyBorder="1" applyAlignment="1">
      <alignment horizontal="center" vertical="top" wrapText="1"/>
      <protection/>
    </xf>
    <xf numFmtId="0" fontId="14" fillId="34" borderId="25" xfId="53" applyFont="1" applyFill="1" applyBorder="1" applyAlignment="1">
      <alignment horizontal="center" vertical="center"/>
      <protection/>
    </xf>
    <xf numFmtId="0" fontId="3" fillId="33" borderId="29" xfId="53" applyFont="1" applyFill="1" applyBorder="1" applyAlignment="1">
      <alignment horizontal="center" vertical="top" wrapText="1"/>
      <protection/>
    </xf>
    <xf numFmtId="0" fontId="12" fillId="33" borderId="25" xfId="53" applyFont="1" applyFill="1" applyBorder="1" applyAlignment="1">
      <alignment horizontal="center" vertical="top" wrapText="1"/>
      <protection/>
    </xf>
    <xf numFmtId="0" fontId="16" fillId="36" borderId="30" xfId="53" applyFont="1" applyFill="1" applyBorder="1" applyAlignment="1">
      <alignment horizontal="center" vertical="top" wrapText="1"/>
      <protection/>
    </xf>
    <xf numFmtId="0" fontId="12" fillId="33" borderId="28" xfId="53" applyFont="1" applyFill="1" applyBorder="1" applyAlignment="1">
      <alignment horizontal="center" vertical="top" wrapText="1"/>
      <protection/>
    </xf>
    <xf numFmtId="0" fontId="125" fillId="0" borderId="19" xfId="0" applyFont="1" applyBorder="1" applyAlignment="1">
      <alignment horizontal="center" vertical="top" wrapText="1"/>
    </xf>
    <xf numFmtId="0" fontId="125" fillId="0" borderId="19" xfId="0" applyFont="1" applyBorder="1" applyAlignment="1">
      <alignment horizontal="center"/>
    </xf>
    <xf numFmtId="0" fontId="125" fillId="0" borderId="31" xfId="0" applyFont="1" applyBorder="1" applyAlignment="1">
      <alignment horizontal="center" vertical="top" wrapText="1"/>
    </xf>
    <xf numFmtId="0" fontId="15" fillId="36" borderId="19" xfId="53" applyFont="1" applyFill="1" applyBorder="1" applyAlignment="1">
      <alignment horizontal="center" vertical="top" wrapText="1"/>
      <protection/>
    </xf>
    <xf numFmtId="0" fontId="126" fillId="0" borderId="19" xfId="0" applyFont="1" applyBorder="1" applyAlignment="1">
      <alignment horizontal="center" vertical="top" wrapText="1"/>
    </xf>
    <xf numFmtId="0" fontId="125" fillId="0" borderId="22" xfId="0" applyFont="1" applyBorder="1" applyAlignment="1">
      <alignment horizontal="center" vertical="top" wrapText="1"/>
    </xf>
    <xf numFmtId="0" fontId="125" fillId="0" borderId="20" xfId="0" applyFont="1" applyBorder="1" applyAlignment="1">
      <alignment/>
    </xf>
    <xf numFmtId="0" fontId="25" fillId="34" borderId="32" xfId="53" applyFont="1" applyFill="1" applyBorder="1" applyAlignment="1">
      <alignment horizontal="right" vertical="center" wrapText="1" indent="1"/>
      <protection/>
    </xf>
    <xf numFmtId="0" fontId="25" fillId="34" borderId="27" xfId="53" applyFont="1" applyFill="1" applyBorder="1" applyAlignment="1">
      <alignment horizontal="right" vertical="center" indent="1"/>
      <protection/>
    </xf>
    <xf numFmtId="184" fontId="26" fillId="34" borderId="17" xfId="48" applyNumberFormat="1" applyFont="1" applyFill="1" applyBorder="1" applyAlignment="1">
      <alignment/>
    </xf>
    <xf numFmtId="184" fontId="26" fillId="34" borderId="25" xfId="48" applyNumberFormat="1" applyFont="1" applyFill="1" applyBorder="1" applyAlignment="1">
      <alignment/>
    </xf>
    <xf numFmtId="184" fontId="26" fillId="34" borderId="24" xfId="48" applyNumberFormat="1" applyFont="1" applyFill="1" applyBorder="1" applyAlignment="1">
      <alignment/>
    </xf>
    <xf numFmtId="184" fontId="26" fillId="34" borderId="26" xfId="48" applyNumberFormat="1" applyFont="1" applyFill="1" applyBorder="1" applyAlignment="1">
      <alignment/>
    </xf>
    <xf numFmtId="184" fontId="26" fillId="34" borderId="32" xfId="48" applyNumberFormat="1" applyFont="1" applyFill="1" applyBorder="1" applyAlignment="1">
      <alignment/>
    </xf>
    <xf numFmtId="184" fontId="26" fillId="34" borderId="27" xfId="48" applyNumberFormat="1" applyFont="1" applyFill="1" applyBorder="1" applyAlignment="1">
      <alignment/>
    </xf>
    <xf numFmtId="184" fontId="26" fillId="34" borderId="33" xfId="48" applyNumberFormat="1" applyFont="1" applyFill="1" applyBorder="1" applyAlignment="1">
      <alignment/>
    </xf>
    <xf numFmtId="184" fontId="26" fillId="34" borderId="30" xfId="48" applyNumberFormat="1" applyFont="1" applyFill="1" applyBorder="1" applyAlignment="1">
      <alignment/>
    </xf>
    <xf numFmtId="184" fontId="26" fillId="34" borderId="34" xfId="48" applyNumberFormat="1" applyFont="1" applyFill="1" applyBorder="1" applyAlignment="1">
      <alignment/>
    </xf>
    <xf numFmtId="184" fontId="26" fillId="34" borderId="28" xfId="48" applyNumberFormat="1" applyFont="1" applyFill="1" applyBorder="1" applyAlignment="1">
      <alignment/>
    </xf>
    <xf numFmtId="43" fontId="26" fillId="34" borderId="27" xfId="48" applyFont="1" applyFill="1" applyBorder="1" applyAlignment="1">
      <alignment/>
    </xf>
    <xf numFmtId="184" fontId="26" fillId="34" borderId="35" xfId="48" applyNumberFormat="1" applyFont="1" applyFill="1" applyBorder="1" applyAlignment="1">
      <alignment/>
    </xf>
    <xf numFmtId="184" fontId="26" fillId="34" borderId="29" xfId="48" applyNumberFormat="1" applyFont="1" applyFill="1" applyBorder="1" applyAlignment="1">
      <alignment/>
    </xf>
    <xf numFmtId="184" fontId="124" fillId="33" borderId="17" xfId="48" applyNumberFormat="1" applyFont="1" applyFill="1" applyBorder="1" applyAlignment="1">
      <alignment/>
    </xf>
    <xf numFmtId="184" fontId="124" fillId="33" borderId="25" xfId="48" applyNumberFormat="1" applyFont="1" applyFill="1" applyBorder="1" applyAlignment="1">
      <alignment/>
    </xf>
    <xf numFmtId="184" fontId="26" fillId="33" borderId="17" xfId="48" applyNumberFormat="1" applyFont="1" applyFill="1" applyBorder="1" applyAlignment="1">
      <alignment/>
    </xf>
    <xf numFmtId="184" fontId="26" fillId="33" borderId="25" xfId="48" applyNumberFormat="1" applyFont="1" applyFill="1" applyBorder="1" applyAlignment="1">
      <alignment/>
    </xf>
    <xf numFmtId="43" fontId="19" fillId="34" borderId="0" xfId="48" applyFont="1" applyFill="1" applyBorder="1" applyAlignment="1">
      <alignment horizontal="right" indent="1"/>
    </xf>
    <xf numFmtId="43" fontId="19" fillId="34" borderId="0" xfId="48" applyFont="1" applyFill="1" applyBorder="1" applyAlignment="1">
      <alignment horizontal="left"/>
    </xf>
    <xf numFmtId="0" fontId="13" fillId="33" borderId="0" xfId="53" applyFont="1" applyFill="1" applyBorder="1" applyAlignment="1">
      <alignment horizontal="center" vertical="top" wrapText="1"/>
      <protection/>
    </xf>
    <xf numFmtId="0" fontId="12" fillId="33" borderId="0" xfId="53" applyFont="1" applyFill="1" applyBorder="1" applyAlignment="1">
      <alignment horizontal="center" vertical="top" wrapText="1"/>
      <protection/>
    </xf>
    <xf numFmtId="0" fontId="40" fillId="0" borderId="0" xfId="0" applyFont="1" applyBorder="1" applyAlignment="1">
      <alignment/>
    </xf>
    <xf numFmtId="0" fontId="28" fillId="34" borderId="25" xfId="53" applyFont="1" applyFill="1" applyBorder="1" applyAlignment="1">
      <alignment horizontal="center" vertical="center" wrapText="1"/>
      <protection/>
    </xf>
    <xf numFmtId="43" fontId="18" fillId="33" borderId="0" xfId="48" applyFont="1" applyFill="1" applyBorder="1" applyAlignment="1">
      <alignment horizontal="right"/>
    </xf>
    <xf numFmtId="43" fontId="39" fillId="0" borderId="12" xfId="48" applyFont="1" applyBorder="1" applyAlignment="1">
      <alignment horizontal="center"/>
    </xf>
    <xf numFmtId="0" fontId="15" fillId="36" borderId="18" xfId="53" applyFont="1" applyFill="1" applyBorder="1" applyAlignment="1">
      <alignment horizontal="center" vertical="top" wrapText="1"/>
      <protection/>
    </xf>
    <xf numFmtId="0" fontId="125" fillId="0" borderId="36" xfId="0" applyFont="1" applyBorder="1" applyAlignment="1">
      <alignment horizontal="center" vertical="top" wrapText="1"/>
    </xf>
    <xf numFmtId="0" fontId="125" fillId="0" borderId="36" xfId="0" applyFont="1" applyBorder="1" applyAlignment="1">
      <alignment horizontal="center"/>
    </xf>
    <xf numFmtId="0" fontId="15" fillId="36" borderId="22" xfId="53" applyFont="1" applyFill="1" applyBorder="1" applyAlignment="1">
      <alignment horizontal="center" vertical="top" wrapText="1"/>
      <protection/>
    </xf>
    <xf numFmtId="0" fontId="125" fillId="0" borderId="36" xfId="0" applyFont="1" applyBorder="1" applyAlignment="1">
      <alignment/>
    </xf>
    <xf numFmtId="0" fontId="125" fillId="0" borderId="0" xfId="0" applyFont="1" applyAlignment="1">
      <alignment horizontal="center" vertical="top" wrapText="1"/>
    </xf>
    <xf numFmtId="0" fontId="15" fillId="36" borderId="36" xfId="53" applyFont="1" applyFill="1" applyBorder="1" applyAlignment="1">
      <alignment horizontal="center" vertical="top" wrapText="1"/>
      <protection/>
    </xf>
    <xf numFmtId="0" fontId="3" fillId="33" borderId="20" xfId="53" applyFont="1" applyFill="1" applyBorder="1" applyAlignment="1">
      <alignment horizontal="center" vertical="top" wrapText="1"/>
      <protection/>
    </xf>
    <xf numFmtId="0" fontId="14" fillId="36" borderId="18" xfId="53" applyFont="1" applyFill="1" applyBorder="1" applyAlignment="1">
      <alignment horizontal="center" vertical="top" wrapText="1"/>
      <protection/>
    </xf>
    <xf numFmtId="0" fontId="3" fillId="34" borderId="21" xfId="53" applyFont="1" applyFill="1" applyBorder="1" applyAlignment="1">
      <alignment horizontal="center" vertical="top" wrapText="1"/>
      <protection/>
    </xf>
    <xf numFmtId="0" fontId="3" fillId="7" borderId="16" xfId="53" applyFont="1" applyFill="1" applyBorder="1" applyAlignment="1">
      <alignment horizontal="center" vertical="top" wrapText="1"/>
      <protection/>
    </xf>
    <xf numFmtId="0" fontId="3" fillId="0" borderId="18" xfId="53" applyFont="1" applyBorder="1" applyAlignment="1">
      <alignment horizontal="center" vertical="top" wrapText="1"/>
      <protection/>
    </xf>
    <xf numFmtId="0" fontId="3" fillId="33" borderId="18" xfId="53" applyFont="1" applyFill="1" applyBorder="1" applyAlignment="1">
      <alignment horizontal="center" vertical="top" wrapText="1"/>
      <protection/>
    </xf>
    <xf numFmtId="0" fontId="14" fillId="34" borderId="19" xfId="53" applyFont="1" applyFill="1" applyBorder="1" applyAlignment="1">
      <alignment horizontal="center" vertical="center"/>
      <protection/>
    </xf>
    <xf numFmtId="0" fontId="3" fillId="33" borderId="16" xfId="53" applyFont="1" applyFill="1" applyBorder="1" applyAlignment="1">
      <alignment horizontal="center" vertical="top" wrapText="1"/>
      <protection/>
    </xf>
    <xf numFmtId="0" fontId="12" fillId="33" borderId="19" xfId="53" applyFont="1" applyFill="1" applyBorder="1" applyAlignment="1">
      <alignment horizontal="center" vertical="top" wrapText="1"/>
      <protection/>
    </xf>
    <xf numFmtId="0" fontId="12" fillId="7" borderId="16" xfId="53" applyFont="1" applyFill="1" applyBorder="1" applyAlignment="1">
      <alignment horizontal="center" vertical="top" wrapText="1"/>
      <protection/>
    </xf>
    <xf numFmtId="0" fontId="16" fillId="36" borderId="22" xfId="53" applyFont="1" applyFill="1" applyBorder="1" applyAlignment="1">
      <alignment horizontal="center" vertical="top" wrapText="1"/>
      <protection/>
    </xf>
    <xf numFmtId="0" fontId="12" fillId="33" borderId="21" xfId="53" applyFont="1" applyFill="1" applyBorder="1" applyAlignment="1">
      <alignment horizontal="center" vertical="top" wrapText="1"/>
      <protection/>
    </xf>
    <xf numFmtId="0" fontId="12" fillId="35" borderId="23" xfId="53" applyFont="1" applyFill="1" applyBorder="1" applyAlignment="1">
      <alignment horizontal="center" vertical="top" wrapText="1"/>
      <protection/>
    </xf>
    <xf numFmtId="43" fontId="0" fillId="37" borderId="0" xfId="0" applyNumberFormat="1" applyFill="1" applyAlignment="1">
      <alignment/>
    </xf>
    <xf numFmtId="0" fontId="0" fillId="37" borderId="0" xfId="0" applyFill="1" applyAlignment="1">
      <alignment/>
    </xf>
    <xf numFmtId="43" fontId="0" fillId="37" borderId="0" xfId="48" applyFont="1" applyFill="1" applyAlignment="1">
      <alignment/>
    </xf>
    <xf numFmtId="0" fontId="0" fillId="15" borderId="0" xfId="0" applyFill="1" applyAlignment="1">
      <alignment/>
    </xf>
    <xf numFmtId="0" fontId="3" fillId="15" borderId="19" xfId="53" applyFont="1" applyFill="1" applyBorder="1" applyAlignment="1">
      <alignment horizontal="center" vertical="top" wrapText="1"/>
      <protection/>
    </xf>
    <xf numFmtId="0" fontId="28" fillId="15" borderId="19" xfId="53" applyFont="1" applyFill="1" applyBorder="1" applyAlignment="1">
      <alignment horizontal="center" vertical="top" wrapText="1"/>
      <protection/>
    </xf>
    <xf numFmtId="0" fontId="14" fillId="35" borderId="19" xfId="53" applyFont="1" applyFill="1" applyBorder="1" applyAlignment="1">
      <alignment horizontal="center" vertical="top" wrapText="1"/>
      <protection/>
    </xf>
    <xf numFmtId="0" fontId="3" fillId="33" borderId="21" xfId="53" applyFont="1" applyFill="1" applyBorder="1" applyAlignment="1">
      <alignment horizontal="center" vertical="top" wrapText="1"/>
      <protection/>
    </xf>
    <xf numFmtId="0" fontId="14" fillId="34" borderId="19" xfId="53" applyFont="1" applyFill="1" applyBorder="1" applyAlignment="1">
      <alignment horizontal="center" vertical="top" wrapText="1"/>
      <protection/>
    </xf>
    <xf numFmtId="0" fontId="14" fillId="36" borderId="22" xfId="53" applyFont="1" applyFill="1" applyBorder="1" applyAlignment="1">
      <alignment horizontal="center" vertical="top" wrapText="1"/>
      <protection/>
    </xf>
    <xf numFmtId="0" fontId="14" fillId="35" borderId="18" xfId="53" applyFont="1" applyFill="1" applyBorder="1" applyAlignment="1">
      <alignment horizontal="center" vertical="top" wrapText="1"/>
      <protection/>
    </xf>
    <xf numFmtId="0" fontId="28" fillId="33" borderId="19" xfId="53" applyFont="1" applyFill="1" applyBorder="1" applyAlignment="1">
      <alignment horizontal="center" vertical="top" wrapText="1"/>
      <protection/>
    </xf>
    <xf numFmtId="0" fontId="0" fillId="15" borderId="37" xfId="0" applyFill="1" applyBorder="1" applyAlignment="1">
      <alignment/>
    </xf>
    <xf numFmtId="0" fontId="0" fillId="15" borderId="38" xfId="0" applyFill="1" applyBorder="1" applyAlignment="1">
      <alignment/>
    </xf>
    <xf numFmtId="43" fontId="0" fillId="0" borderId="0" xfId="48" applyFont="1" applyAlignment="1">
      <alignment/>
    </xf>
    <xf numFmtId="0" fontId="51" fillId="33" borderId="0" xfId="0" applyFont="1" applyFill="1" applyAlignment="1">
      <alignment horizontal="center"/>
    </xf>
    <xf numFmtId="43" fontId="0" fillId="33" borderId="0" xfId="48" applyFont="1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43" fontId="42" fillId="33" borderId="0" xfId="48" applyFont="1" applyFill="1" applyAlignment="1">
      <alignment/>
    </xf>
    <xf numFmtId="0" fontId="54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55" fillId="33" borderId="0" xfId="0" applyFont="1" applyFill="1" applyAlignment="1">
      <alignment/>
    </xf>
    <xf numFmtId="43" fontId="56" fillId="33" borderId="0" xfId="48" applyFont="1" applyFill="1" applyAlignment="1">
      <alignment/>
    </xf>
    <xf numFmtId="0" fontId="55" fillId="33" borderId="0" xfId="0" applyFont="1" applyFill="1" applyAlignment="1">
      <alignment horizontal="center"/>
    </xf>
    <xf numFmtId="43" fontId="53" fillId="33" borderId="0" xfId="0" applyNumberFormat="1" applyFont="1" applyFill="1" applyAlignment="1">
      <alignment/>
    </xf>
    <xf numFmtId="0" fontId="57" fillId="33" borderId="0" xfId="0" applyFont="1" applyFill="1" applyAlignment="1">
      <alignment/>
    </xf>
    <xf numFmtId="0" fontId="59" fillId="0" borderId="0" xfId="0" applyFont="1" applyAlignment="1">
      <alignment/>
    </xf>
    <xf numFmtId="0" fontId="58" fillId="33" borderId="0" xfId="0" applyFont="1" applyFill="1" applyAlignment="1">
      <alignment horizontal="left"/>
    </xf>
    <xf numFmtId="0" fontId="59" fillId="0" borderId="0" xfId="0" applyFont="1" applyAlignment="1">
      <alignment horizontal="left"/>
    </xf>
    <xf numFmtId="0" fontId="60" fillId="33" borderId="0" xfId="0" applyFont="1" applyFill="1" applyAlignment="1">
      <alignment/>
    </xf>
    <xf numFmtId="43" fontId="60" fillId="33" borderId="0" xfId="48" applyFont="1" applyFill="1" applyAlignment="1">
      <alignment/>
    </xf>
    <xf numFmtId="43" fontId="39" fillId="33" borderId="0" xfId="48" applyFont="1" applyFill="1" applyAlignment="1">
      <alignment/>
    </xf>
    <xf numFmtId="0" fontId="39" fillId="33" borderId="0" xfId="0" applyFont="1" applyFill="1" applyAlignment="1">
      <alignment/>
    </xf>
    <xf numFmtId="0" fontId="127" fillId="33" borderId="0" xfId="0" applyFont="1" applyFill="1" applyAlignment="1">
      <alignment/>
    </xf>
    <xf numFmtId="0" fontId="61" fillId="33" borderId="0" xfId="0" applyFont="1" applyFill="1" applyAlignment="1">
      <alignment horizontal="left"/>
    </xf>
    <xf numFmtId="0" fontId="54" fillId="0" borderId="0" xfId="0" applyFont="1" applyAlignment="1">
      <alignment/>
    </xf>
    <xf numFmtId="0" fontId="62" fillId="34" borderId="0" xfId="0" applyFont="1" applyFill="1" applyBorder="1" applyAlignment="1">
      <alignment/>
    </xf>
    <xf numFmtId="43" fontId="60" fillId="33" borderId="0" xfId="0" applyNumberFormat="1" applyFont="1" applyFill="1" applyAlignment="1">
      <alignment/>
    </xf>
    <xf numFmtId="43" fontId="54" fillId="33" borderId="0" xfId="0" applyNumberFormat="1" applyFont="1" applyFill="1" applyAlignment="1">
      <alignment/>
    </xf>
    <xf numFmtId="184" fontId="10" fillId="34" borderId="17" xfId="48" applyNumberFormat="1" applyFont="1" applyFill="1" applyBorder="1" applyAlignment="1">
      <alignment/>
    </xf>
    <xf numFmtId="184" fontId="10" fillId="34" borderId="19" xfId="48" applyNumberFormat="1" applyFont="1" applyFill="1" applyBorder="1" applyAlignment="1">
      <alignment/>
    </xf>
    <xf numFmtId="184" fontId="10" fillId="34" borderId="25" xfId="48" applyNumberFormat="1" applyFont="1" applyFill="1" applyBorder="1" applyAlignment="1">
      <alignment/>
    </xf>
    <xf numFmtId="0" fontId="128" fillId="0" borderId="19" xfId="0" applyFont="1" applyBorder="1" applyAlignment="1">
      <alignment horizontal="center" vertical="top" wrapText="1"/>
    </xf>
    <xf numFmtId="184" fontId="10" fillId="34" borderId="24" xfId="48" applyNumberFormat="1" applyFont="1" applyFill="1" applyBorder="1" applyAlignment="1">
      <alignment/>
    </xf>
    <xf numFmtId="184" fontId="10" fillId="34" borderId="20" xfId="48" applyNumberFormat="1" applyFont="1" applyFill="1" applyBorder="1" applyAlignment="1">
      <alignment/>
    </xf>
    <xf numFmtId="184" fontId="10" fillId="34" borderId="26" xfId="48" applyNumberFormat="1" applyFont="1" applyFill="1" applyBorder="1" applyAlignment="1">
      <alignment/>
    </xf>
    <xf numFmtId="0" fontId="128" fillId="0" borderId="20" xfId="0" applyFont="1" applyBorder="1" applyAlignment="1">
      <alignment/>
    </xf>
    <xf numFmtId="184" fontId="10" fillId="34" borderId="33" xfId="48" applyNumberFormat="1" applyFont="1" applyFill="1" applyBorder="1" applyAlignment="1">
      <alignment/>
    </xf>
    <xf numFmtId="184" fontId="10" fillId="34" borderId="22" xfId="48" applyNumberFormat="1" applyFont="1" applyFill="1" applyBorder="1" applyAlignment="1">
      <alignment/>
    </xf>
    <xf numFmtId="184" fontId="10" fillId="34" borderId="30" xfId="48" applyNumberFormat="1" applyFont="1" applyFill="1" applyBorder="1" applyAlignment="1">
      <alignment/>
    </xf>
    <xf numFmtId="0" fontId="128" fillId="0" borderId="22" xfId="0" applyFont="1" applyBorder="1" applyAlignment="1">
      <alignment horizontal="center" vertical="top" wrapText="1"/>
    </xf>
    <xf numFmtId="184" fontId="10" fillId="33" borderId="17" xfId="48" applyNumberFormat="1" applyFont="1" applyFill="1" applyBorder="1" applyAlignment="1">
      <alignment/>
    </xf>
    <xf numFmtId="184" fontId="10" fillId="33" borderId="19" xfId="48" applyNumberFormat="1" applyFont="1" applyFill="1" applyBorder="1" applyAlignment="1">
      <alignment/>
    </xf>
    <xf numFmtId="184" fontId="10" fillId="33" borderId="25" xfId="48" applyNumberFormat="1" applyFont="1" applyFill="1" applyBorder="1" applyAlignment="1">
      <alignment/>
    </xf>
    <xf numFmtId="43" fontId="55" fillId="33" borderId="14" xfId="48" applyFont="1" applyFill="1" applyBorder="1" applyAlignment="1">
      <alignment/>
    </xf>
    <xf numFmtId="43" fontId="37" fillId="33" borderId="19" xfId="48" applyFont="1" applyFill="1" applyBorder="1" applyAlignment="1">
      <alignment/>
    </xf>
    <xf numFmtId="43" fontId="37" fillId="33" borderId="21" xfId="48" applyFont="1" applyFill="1" applyBorder="1" applyAlignment="1">
      <alignment/>
    </xf>
    <xf numFmtId="43" fontId="55" fillId="0" borderId="29" xfId="0" applyNumberFormat="1" applyFont="1" applyBorder="1" applyAlignment="1">
      <alignment/>
    </xf>
    <xf numFmtId="0" fontId="3" fillId="33" borderId="30" xfId="53" applyFont="1" applyFill="1" applyBorder="1" applyAlignment="1">
      <alignment horizontal="center" vertical="top" wrapText="1"/>
      <protection/>
    </xf>
    <xf numFmtId="0" fontId="125" fillId="0" borderId="20" xfId="0" applyFont="1" applyBorder="1" applyAlignment="1">
      <alignment horizontal="center" vertical="top" wrapText="1"/>
    </xf>
    <xf numFmtId="0" fontId="125" fillId="0" borderId="18" xfId="0" applyFont="1" applyBorder="1" applyAlignment="1">
      <alignment horizontal="center" vertical="top" wrapText="1"/>
    </xf>
    <xf numFmtId="184" fontId="26" fillId="33" borderId="34" xfId="48" applyNumberFormat="1" applyFont="1" applyFill="1" applyBorder="1" applyAlignment="1">
      <alignment/>
    </xf>
    <xf numFmtId="184" fontId="26" fillId="33" borderId="21" xfId="48" applyNumberFormat="1" applyFont="1" applyFill="1" applyBorder="1" applyAlignment="1">
      <alignment/>
    </xf>
    <xf numFmtId="184" fontId="26" fillId="33" borderId="28" xfId="48" applyNumberFormat="1" applyFont="1" applyFill="1" applyBorder="1" applyAlignment="1">
      <alignment/>
    </xf>
    <xf numFmtId="0" fontId="125" fillId="33" borderId="19" xfId="0" applyFont="1" applyFill="1" applyBorder="1" applyAlignment="1">
      <alignment horizontal="center"/>
    </xf>
    <xf numFmtId="0" fontId="129" fillId="37" borderId="25" xfId="53" applyFont="1" applyFill="1" applyBorder="1" applyAlignment="1">
      <alignment horizontal="center" vertical="top" wrapText="1"/>
      <protection/>
    </xf>
    <xf numFmtId="43" fontId="49" fillId="33" borderId="32" xfId="48" applyFont="1" applyFill="1" applyBorder="1" applyAlignment="1">
      <alignment/>
    </xf>
    <xf numFmtId="43" fontId="49" fillId="33" borderId="18" xfId="48" applyFont="1" applyFill="1" applyBorder="1" applyAlignment="1">
      <alignment/>
    </xf>
    <xf numFmtId="43" fontId="130" fillId="33" borderId="18" xfId="48" applyFont="1" applyFill="1" applyBorder="1" applyAlignment="1">
      <alignment horizontal="right" vertical="center" wrapText="1" indent="1"/>
    </xf>
    <xf numFmtId="43" fontId="6" fillId="33" borderId="25" xfId="48" applyNumberFormat="1" applyFont="1" applyFill="1" applyBorder="1" applyAlignment="1">
      <alignment/>
    </xf>
    <xf numFmtId="43" fontId="6" fillId="33" borderId="32" xfId="48" applyFont="1" applyFill="1" applyBorder="1" applyAlignment="1">
      <alignment/>
    </xf>
    <xf numFmtId="43" fontId="7" fillId="33" borderId="27" xfId="48" applyFont="1" applyFill="1" applyBorder="1" applyAlignment="1">
      <alignment horizontal="right" vertical="center" indent="1"/>
    </xf>
    <xf numFmtId="43" fontId="18" fillId="33" borderId="0" xfId="48" applyFont="1" applyFill="1" applyBorder="1" applyAlignment="1">
      <alignment horizontal="center"/>
    </xf>
    <xf numFmtId="43" fontId="6" fillId="33" borderId="25" xfId="48" applyNumberFormat="1" applyFont="1" applyFill="1" applyBorder="1" applyAlignment="1">
      <alignment horizontal="center"/>
    </xf>
    <xf numFmtId="43" fontId="6" fillId="33" borderId="25" xfId="48" applyNumberFormat="1" applyFont="1" applyFill="1" applyBorder="1" applyAlignment="1">
      <alignment horizontal="right"/>
    </xf>
    <xf numFmtId="43" fontId="6" fillId="33" borderId="0" xfId="48" applyNumberFormat="1" applyFont="1" applyFill="1" applyBorder="1" applyAlignment="1">
      <alignment horizontal="right"/>
    </xf>
    <xf numFmtId="43" fontId="29" fillId="33" borderId="0" xfId="48" applyFont="1" applyFill="1" applyBorder="1" applyAlignment="1">
      <alignment/>
    </xf>
    <xf numFmtId="43" fontId="9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43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43" fontId="6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3" fontId="0" fillId="33" borderId="0" xfId="48" applyFont="1" applyFill="1" applyBorder="1" applyAlignment="1">
      <alignment/>
    </xf>
    <xf numFmtId="43" fontId="6" fillId="33" borderId="0" xfId="48" applyNumberFormat="1" applyFont="1" applyFill="1" applyBorder="1" applyAlignment="1">
      <alignment/>
    </xf>
    <xf numFmtId="43" fontId="6" fillId="33" borderId="0" xfId="48" applyNumberFormat="1" applyFont="1" applyFill="1" applyBorder="1" applyAlignment="1">
      <alignment horizontal="center"/>
    </xf>
    <xf numFmtId="184" fontId="26" fillId="33" borderId="0" xfId="48" applyNumberFormat="1" applyFont="1" applyFill="1" applyBorder="1" applyAlignment="1">
      <alignment/>
    </xf>
    <xf numFmtId="0" fontId="125" fillId="33" borderId="0" xfId="0" applyFont="1" applyFill="1" applyBorder="1" applyAlignment="1">
      <alignment horizontal="center"/>
    </xf>
    <xf numFmtId="0" fontId="3" fillId="33" borderId="0" xfId="53" applyFont="1" applyFill="1" applyBorder="1" applyAlignment="1">
      <alignment horizontal="center" vertical="top" wrapText="1"/>
      <protection/>
    </xf>
    <xf numFmtId="0" fontId="125" fillId="33" borderId="0" xfId="0" applyFont="1" applyFill="1" applyBorder="1" applyAlignment="1">
      <alignment horizontal="center" vertical="top" wrapText="1"/>
    </xf>
    <xf numFmtId="0" fontId="3" fillId="38" borderId="29" xfId="53" applyFont="1" applyFill="1" applyBorder="1" applyAlignment="1">
      <alignment horizontal="center" vertical="center" wrapText="1"/>
      <protection/>
    </xf>
    <xf numFmtId="0" fontId="38" fillId="38" borderId="29" xfId="53" applyFont="1" applyFill="1" applyBorder="1" applyAlignment="1">
      <alignment horizontal="center" vertical="center" wrapText="1"/>
      <protection/>
    </xf>
    <xf numFmtId="0" fontId="3" fillId="38" borderId="23" xfId="53" applyFont="1" applyFill="1" applyBorder="1" applyAlignment="1">
      <alignment horizontal="center" vertical="center" wrapText="1"/>
      <protection/>
    </xf>
    <xf numFmtId="0" fontId="12" fillId="38" borderId="29" xfId="53" applyFont="1" applyFill="1" applyBorder="1" applyAlignment="1">
      <alignment horizontal="center" vertical="center" wrapText="1"/>
      <protection/>
    </xf>
    <xf numFmtId="43" fontId="0" fillId="33" borderId="0" xfId="48" applyFont="1" applyFill="1" applyAlignment="1">
      <alignment/>
    </xf>
    <xf numFmtId="0" fontId="125" fillId="33" borderId="19" xfId="0" applyFont="1" applyFill="1" applyBorder="1" applyAlignment="1">
      <alignment horizontal="center" vertical="top" wrapText="1"/>
    </xf>
    <xf numFmtId="43" fontId="18" fillId="33" borderId="0" xfId="48" applyFont="1" applyFill="1" applyBorder="1" applyAlignment="1">
      <alignment/>
    </xf>
    <xf numFmtId="0" fontId="18" fillId="33" borderId="0" xfId="0" applyFont="1" applyFill="1" applyBorder="1" applyAlignment="1">
      <alignment horizontal="right"/>
    </xf>
    <xf numFmtId="43" fontId="19" fillId="33" borderId="11" xfId="48" applyFont="1" applyFill="1" applyBorder="1" applyAlignment="1">
      <alignment horizontal="left"/>
    </xf>
    <xf numFmtId="43" fontId="18" fillId="33" borderId="11" xfId="48" applyFont="1" applyFill="1" applyBorder="1" applyAlignment="1">
      <alignment horizontal="center"/>
    </xf>
    <xf numFmtId="43" fontId="39" fillId="0" borderId="15" xfId="48" applyFont="1" applyBorder="1" applyAlignment="1">
      <alignment horizontal="center"/>
    </xf>
    <xf numFmtId="43" fontId="39" fillId="0" borderId="0" xfId="48" applyFont="1" applyBorder="1" applyAlignment="1">
      <alignment horizontal="center"/>
    </xf>
    <xf numFmtId="43" fontId="39" fillId="0" borderId="11" xfId="48" applyFont="1" applyBorder="1" applyAlignment="1">
      <alignment horizontal="center"/>
    </xf>
    <xf numFmtId="0" fontId="0" fillId="0" borderId="0" xfId="0" applyBorder="1" applyAlignment="1">
      <alignment/>
    </xf>
    <xf numFmtId="43" fontId="6" fillId="33" borderId="30" xfId="48" applyNumberFormat="1" applyFont="1" applyFill="1" applyBorder="1" applyAlignment="1">
      <alignment/>
    </xf>
    <xf numFmtId="43" fontId="49" fillId="33" borderId="39" xfId="48" applyFont="1" applyFill="1" applyBorder="1" applyAlignment="1">
      <alignment horizontal="right"/>
    </xf>
    <xf numFmtId="43" fontId="6" fillId="33" borderId="19" xfId="48" applyNumberFormat="1" applyFont="1" applyFill="1" applyBorder="1" applyAlignment="1">
      <alignment/>
    </xf>
    <xf numFmtId="43" fontId="6" fillId="33" borderId="20" xfId="48" applyNumberFormat="1" applyFont="1" applyFill="1" applyBorder="1" applyAlignment="1">
      <alignment/>
    </xf>
    <xf numFmtId="43" fontId="6" fillId="33" borderId="26" xfId="48" applyNumberFormat="1" applyFont="1" applyFill="1" applyBorder="1" applyAlignment="1">
      <alignment/>
    </xf>
    <xf numFmtId="43" fontId="6" fillId="33" borderId="18" xfId="48" applyNumberFormat="1" applyFont="1" applyFill="1" applyBorder="1" applyAlignment="1">
      <alignment/>
    </xf>
    <xf numFmtId="43" fontId="6" fillId="33" borderId="27" xfId="48" applyNumberFormat="1" applyFont="1" applyFill="1" applyBorder="1" applyAlignment="1">
      <alignment/>
    </xf>
    <xf numFmtId="43" fontId="6" fillId="33" borderId="27" xfId="48" applyNumberFormat="1" applyFont="1" applyFill="1" applyBorder="1" applyAlignment="1">
      <alignment horizontal="right"/>
    </xf>
    <xf numFmtId="184" fontId="26" fillId="34" borderId="13" xfId="48" applyNumberFormat="1" applyFont="1" applyFill="1" applyBorder="1" applyAlignment="1">
      <alignment/>
    </xf>
    <xf numFmtId="184" fontId="26" fillId="34" borderId="14" xfId="48" applyNumberFormat="1" applyFont="1" applyFill="1" applyBorder="1" applyAlignment="1">
      <alignment/>
    </xf>
    <xf numFmtId="184" fontId="26" fillId="34" borderId="37" xfId="48" applyNumberFormat="1" applyFont="1" applyFill="1" applyBorder="1" applyAlignment="1">
      <alignment/>
    </xf>
    <xf numFmtId="0" fontId="125" fillId="0" borderId="14" xfId="0" applyFont="1" applyBorder="1" applyAlignment="1">
      <alignment horizontal="center" vertical="top" wrapText="1"/>
    </xf>
    <xf numFmtId="0" fontId="3" fillId="33" borderId="37" xfId="53" applyFont="1" applyFill="1" applyBorder="1" applyAlignment="1">
      <alignment horizontal="center" vertical="top" wrapText="1"/>
      <protection/>
    </xf>
    <xf numFmtId="0" fontId="125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5" fillId="36" borderId="40" xfId="53" applyFont="1" applyFill="1" applyBorder="1" applyAlignment="1">
      <alignment horizontal="center" vertical="top" wrapText="1"/>
      <protection/>
    </xf>
    <xf numFmtId="0" fontId="125" fillId="0" borderId="40" xfId="0" applyFont="1" applyBorder="1" applyAlignment="1">
      <alignment horizontal="center" vertical="top" wrapText="1"/>
    </xf>
    <xf numFmtId="0" fontId="3" fillId="34" borderId="40" xfId="53" applyFont="1" applyFill="1" applyBorder="1" applyAlignment="1">
      <alignment horizontal="center" vertical="top" wrapText="1"/>
      <protection/>
    </xf>
    <xf numFmtId="0" fontId="125" fillId="0" borderId="40" xfId="0" applyFont="1" applyBorder="1" applyAlignment="1">
      <alignment horizontal="center"/>
    </xf>
    <xf numFmtId="0" fontId="3" fillId="7" borderId="38" xfId="53" applyFont="1" applyFill="1" applyBorder="1" applyAlignment="1">
      <alignment horizontal="center" vertical="top" wrapText="1"/>
      <protection/>
    </xf>
    <xf numFmtId="0" fontId="14" fillId="36" borderId="29" xfId="53" applyFont="1" applyFill="1" applyBorder="1" applyAlignment="1">
      <alignment horizontal="center" vertical="top" wrapText="1"/>
      <protection/>
    </xf>
    <xf numFmtId="43" fontId="6" fillId="33" borderId="22" xfId="48" applyNumberFormat="1" applyFont="1" applyFill="1" applyBorder="1" applyAlignment="1">
      <alignment/>
    </xf>
    <xf numFmtId="0" fontId="3" fillId="7" borderId="29" xfId="53" applyFont="1" applyFill="1" applyBorder="1" applyAlignment="1">
      <alignment horizontal="center" vertical="top" wrapText="1"/>
      <protection/>
    </xf>
    <xf numFmtId="43" fontId="0" fillId="33" borderId="0" xfId="48" applyFont="1" applyFill="1" applyAlignment="1">
      <alignment/>
    </xf>
    <xf numFmtId="43" fontId="41" fillId="33" borderId="0" xfId="48" applyFont="1" applyFill="1" applyAlignment="1">
      <alignment/>
    </xf>
    <xf numFmtId="0" fontId="0" fillId="0" borderId="0" xfId="0" applyBorder="1" applyAlignment="1">
      <alignment horizontal="center"/>
    </xf>
    <xf numFmtId="0" fontId="40" fillId="0" borderId="11" xfId="0" applyFont="1" applyBorder="1" applyAlignment="1">
      <alignment/>
    </xf>
    <xf numFmtId="43" fontId="0" fillId="35" borderId="0" xfId="48" applyFont="1" applyFill="1" applyAlignment="1">
      <alignment/>
    </xf>
    <xf numFmtId="43" fontId="0" fillId="39" borderId="0" xfId="48" applyFont="1" applyFill="1" applyAlignment="1">
      <alignment/>
    </xf>
    <xf numFmtId="43" fontId="0" fillId="40" borderId="0" xfId="48" applyFont="1" applyFill="1" applyAlignment="1">
      <alignment/>
    </xf>
    <xf numFmtId="43" fontId="6" fillId="33" borderId="36" xfId="48" applyNumberFormat="1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68" fillId="33" borderId="0" xfId="0" applyFont="1" applyFill="1" applyAlignment="1">
      <alignment/>
    </xf>
    <xf numFmtId="43" fontId="0" fillId="33" borderId="0" xfId="0" applyNumberFormat="1" applyFill="1" applyAlignment="1">
      <alignment/>
    </xf>
    <xf numFmtId="0" fontId="53" fillId="0" borderId="0" xfId="0" applyFont="1" applyAlignment="1">
      <alignment/>
    </xf>
    <xf numFmtId="0" fontId="71" fillId="0" borderId="0" xfId="0" applyFont="1" applyAlignment="1">
      <alignment/>
    </xf>
    <xf numFmtId="0" fontId="50" fillId="0" borderId="0" xfId="0" applyFont="1" applyAlignment="1">
      <alignment/>
    </xf>
    <xf numFmtId="43" fontId="70" fillId="0" borderId="0" xfId="48" applyFont="1" applyAlignment="1">
      <alignment/>
    </xf>
    <xf numFmtId="43" fontId="71" fillId="0" borderId="0" xfId="48" applyFont="1" applyAlignment="1">
      <alignment/>
    </xf>
    <xf numFmtId="0" fontId="71" fillId="0" borderId="0" xfId="0" applyFont="1" applyAlignment="1">
      <alignment horizontal="left"/>
    </xf>
    <xf numFmtId="0" fontId="71" fillId="41" borderId="0" xfId="0" applyFont="1" applyFill="1" applyAlignment="1">
      <alignment/>
    </xf>
    <xf numFmtId="16" fontId="71" fillId="0" borderId="0" xfId="0" applyNumberFormat="1" applyFont="1" applyAlignment="1">
      <alignment horizontal="center"/>
    </xf>
    <xf numFmtId="43" fontId="71" fillId="0" borderId="41" xfId="48" applyFont="1" applyBorder="1" applyAlignment="1">
      <alignment/>
    </xf>
    <xf numFmtId="43" fontId="71" fillId="41" borderId="0" xfId="48" applyFont="1" applyFill="1" applyAlignment="1">
      <alignment/>
    </xf>
    <xf numFmtId="43" fontId="6" fillId="33" borderId="0" xfId="48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43" fillId="34" borderId="0" xfId="0" applyFont="1" applyFill="1" applyBorder="1" applyAlignment="1">
      <alignment/>
    </xf>
    <xf numFmtId="0" fontId="17" fillId="35" borderId="0" xfId="53" applyFont="1" applyFill="1" applyBorder="1" applyAlignment="1">
      <alignment horizontal="center" vertical="center" wrapText="1"/>
      <protection/>
    </xf>
    <xf numFmtId="0" fontId="5" fillId="35" borderId="0" xfId="53" applyFont="1" applyFill="1" applyBorder="1" applyAlignment="1">
      <alignment horizontal="center" vertical="center" wrapText="1"/>
      <protection/>
    </xf>
    <xf numFmtId="43" fontId="29" fillId="35" borderId="0" xfId="48" applyFont="1" applyFill="1" applyBorder="1" applyAlignment="1">
      <alignment/>
    </xf>
    <xf numFmtId="43" fontId="30" fillId="33" borderId="0" xfId="48" applyFont="1" applyFill="1" applyBorder="1" applyAlignment="1">
      <alignment/>
    </xf>
    <xf numFmtId="43" fontId="44" fillId="33" borderId="0" xfId="48" applyFont="1" applyFill="1" applyBorder="1" applyAlignment="1">
      <alignment horizontal="right" vertical="center" wrapText="1" indent="1"/>
    </xf>
    <xf numFmtId="43" fontId="44" fillId="33" borderId="0" xfId="48" applyFont="1" applyFill="1" applyBorder="1" applyAlignment="1">
      <alignment horizontal="right" vertical="center" indent="1"/>
    </xf>
    <xf numFmtId="0" fontId="25" fillId="34" borderId="0" xfId="53" applyFont="1" applyFill="1" applyBorder="1" applyAlignment="1">
      <alignment horizontal="right" vertical="center" wrapText="1" indent="1"/>
      <protection/>
    </xf>
    <xf numFmtId="0" fontId="25" fillId="34" borderId="0" xfId="53" applyFont="1" applyFill="1" applyBorder="1" applyAlignment="1">
      <alignment horizontal="right" vertical="center" indent="1"/>
      <protection/>
    </xf>
    <xf numFmtId="0" fontId="15" fillId="36" borderId="0" xfId="53" applyFont="1" applyFill="1" applyBorder="1" applyAlignment="1">
      <alignment horizontal="center" vertical="top" wrapText="1"/>
      <protection/>
    </xf>
    <xf numFmtId="43" fontId="29" fillId="42" borderId="0" xfId="48" applyFont="1" applyFill="1" applyBorder="1" applyAlignment="1">
      <alignment/>
    </xf>
    <xf numFmtId="43" fontId="30" fillId="42" borderId="0" xfId="48" applyFont="1" applyFill="1" applyBorder="1" applyAlignment="1">
      <alignment/>
    </xf>
    <xf numFmtId="43" fontId="131" fillId="42" borderId="0" xfId="48" applyFont="1" applyFill="1" applyBorder="1" applyAlignment="1">
      <alignment/>
    </xf>
    <xf numFmtId="43" fontId="30" fillId="42" borderId="0" xfId="48" applyFont="1" applyFill="1" applyBorder="1" applyAlignment="1">
      <alignment/>
    </xf>
    <xf numFmtId="0" fontId="3" fillId="34" borderId="0" xfId="53" applyFont="1" applyFill="1" applyBorder="1" applyAlignment="1">
      <alignment horizontal="center" vertical="top" wrapText="1"/>
      <protection/>
    </xf>
    <xf numFmtId="43" fontId="132" fillId="42" borderId="0" xfId="48" applyFont="1" applyFill="1" applyBorder="1" applyAlignment="1">
      <alignment/>
    </xf>
    <xf numFmtId="43" fontId="30" fillId="35" borderId="0" xfId="48" applyFont="1" applyFill="1" applyBorder="1" applyAlignment="1">
      <alignment/>
    </xf>
    <xf numFmtId="43" fontId="31" fillId="33" borderId="0" xfId="48" applyFont="1" applyFill="1" applyBorder="1" applyAlignment="1">
      <alignment horizontal="right" indent="1"/>
    </xf>
    <xf numFmtId="43" fontId="133" fillId="42" borderId="0" xfId="48" applyFont="1" applyFill="1" applyBorder="1" applyAlignment="1">
      <alignment/>
    </xf>
    <xf numFmtId="43" fontId="31" fillId="42" borderId="0" xfId="48" applyFont="1" applyFill="1" applyBorder="1" applyAlignment="1">
      <alignment horizontal="right" indent="1"/>
    </xf>
    <xf numFmtId="43" fontId="134" fillId="42" borderId="0" xfId="48" applyFont="1" applyFill="1" applyBorder="1" applyAlignment="1">
      <alignment horizontal="right" indent="1"/>
    </xf>
    <xf numFmtId="43" fontId="29" fillId="43" borderId="0" xfId="48" applyFont="1" applyFill="1" applyBorder="1" applyAlignment="1">
      <alignment/>
    </xf>
    <xf numFmtId="0" fontId="3" fillId="33" borderId="0" xfId="53" applyFont="1" applyFill="1" applyBorder="1" applyAlignment="1">
      <alignment horizontal="center" vertical="top" wrapText="1"/>
      <protection/>
    </xf>
    <xf numFmtId="0" fontId="14" fillId="36" borderId="0" xfId="53" applyFont="1" applyFill="1" applyBorder="1" applyAlignment="1">
      <alignment horizontal="center" vertical="top" wrapText="1"/>
      <protection/>
    </xf>
    <xf numFmtId="43" fontId="135" fillId="42" borderId="0" xfId="48" applyFont="1" applyFill="1" applyBorder="1" applyAlignment="1">
      <alignment/>
    </xf>
    <xf numFmtId="43" fontId="32" fillId="42" borderId="0" xfId="48" applyFont="1" applyFill="1" applyBorder="1" applyAlignment="1">
      <alignment/>
    </xf>
    <xf numFmtId="0" fontId="14" fillId="35" borderId="0" xfId="53" applyFont="1" applyFill="1" applyBorder="1" applyAlignment="1">
      <alignment horizontal="center" vertical="top" wrapText="1"/>
      <protection/>
    </xf>
    <xf numFmtId="43" fontId="133" fillId="35" borderId="0" xfId="48" applyFont="1" applyFill="1" applyBorder="1" applyAlignment="1">
      <alignment/>
    </xf>
    <xf numFmtId="43" fontId="32" fillId="35" borderId="0" xfId="48" applyFont="1" applyFill="1" applyBorder="1" applyAlignment="1">
      <alignment/>
    </xf>
    <xf numFmtId="43" fontId="136" fillId="33" borderId="0" xfId="48" applyFont="1" applyFill="1" applyBorder="1" applyAlignment="1">
      <alignment horizontal="right" indent="1"/>
    </xf>
    <xf numFmtId="43" fontId="137" fillId="35" borderId="0" xfId="48" applyFont="1" applyFill="1" applyBorder="1" applyAlignment="1">
      <alignment/>
    </xf>
    <xf numFmtId="43" fontId="133" fillId="33" borderId="0" xfId="48" applyFont="1" applyFill="1" applyBorder="1" applyAlignment="1">
      <alignment/>
    </xf>
    <xf numFmtId="43" fontId="32" fillId="33" borderId="0" xfId="48" applyFont="1" applyFill="1" applyBorder="1" applyAlignment="1">
      <alignment/>
    </xf>
    <xf numFmtId="43" fontId="33" fillId="42" borderId="0" xfId="48" applyFont="1" applyFill="1" applyBorder="1" applyAlignment="1">
      <alignment horizontal="right" indent="1"/>
    </xf>
    <xf numFmtId="43" fontId="135" fillId="33" borderId="0" xfId="48" applyFont="1" applyFill="1" applyBorder="1" applyAlignment="1">
      <alignment/>
    </xf>
    <xf numFmtId="43" fontId="45" fillId="33" borderId="0" xfId="48" applyFont="1" applyFill="1" applyBorder="1" applyAlignment="1">
      <alignment horizontal="right" indent="1"/>
    </xf>
    <xf numFmtId="43" fontId="44" fillId="33" borderId="0" xfId="48" applyFont="1" applyFill="1" applyBorder="1" applyAlignment="1">
      <alignment horizontal="right" indent="1"/>
    </xf>
    <xf numFmtId="43" fontId="46" fillId="42" borderId="0" xfId="48" applyFont="1" applyFill="1" applyBorder="1" applyAlignment="1">
      <alignment horizontal="right" indent="1"/>
    </xf>
    <xf numFmtId="43" fontId="46" fillId="33" borderId="0" xfId="48" applyFont="1" applyFill="1" applyBorder="1" applyAlignment="1">
      <alignment horizontal="right" indent="1"/>
    </xf>
    <xf numFmtId="43" fontId="34" fillId="33" borderId="0" xfId="48" applyFont="1" applyFill="1" applyBorder="1" applyAlignment="1">
      <alignment/>
    </xf>
    <xf numFmtId="43" fontId="34" fillId="42" borderId="0" xfId="48" applyFont="1" applyFill="1" applyBorder="1" applyAlignment="1">
      <alignment/>
    </xf>
    <xf numFmtId="43" fontId="44" fillId="42" borderId="0" xfId="48" applyFont="1" applyFill="1" applyBorder="1" applyAlignment="1">
      <alignment horizontal="right" indent="1"/>
    </xf>
    <xf numFmtId="43" fontId="132" fillId="33" borderId="0" xfId="48" applyFont="1" applyFill="1" applyBorder="1" applyAlignment="1">
      <alignment/>
    </xf>
    <xf numFmtId="43" fontId="133" fillId="43" borderId="0" xfId="48" applyFont="1" applyFill="1" applyBorder="1" applyAlignment="1">
      <alignment/>
    </xf>
    <xf numFmtId="43" fontId="47" fillId="42" borderId="0" xfId="48" applyFont="1" applyFill="1" applyBorder="1" applyAlignment="1">
      <alignment horizontal="right" indent="1"/>
    </xf>
    <xf numFmtId="43" fontId="33" fillId="42" borderId="0" xfId="48" applyFont="1" applyFill="1" applyBorder="1" applyAlignment="1">
      <alignment/>
    </xf>
    <xf numFmtId="0" fontId="14" fillId="34" borderId="0" xfId="53" applyFont="1" applyFill="1" applyBorder="1" applyAlignment="1">
      <alignment horizontal="center" vertical="top" wrapText="1"/>
      <protection/>
    </xf>
    <xf numFmtId="43" fontId="131" fillId="35" borderId="0" xfId="48" applyFont="1" applyFill="1" applyBorder="1" applyAlignment="1">
      <alignment/>
    </xf>
    <xf numFmtId="43" fontId="135" fillId="35" borderId="0" xfId="48" applyFont="1" applyFill="1" applyBorder="1" applyAlignment="1">
      <alignment/>
    </xf>
    <xf numFmtId="43" fontId="35" fillId="7" borderId="0" xfId="48" applyFont="1" applyFill="1" applyBorder="1" applyAlignment="1">
      <alignment/>
    </xf>
    <xf numFmtId="43" fontId="35" fillId="35" borderId="0" xfId="48" applyFont="1" applyFill="1" applyBorder="1" applyAlignment="1">
      <alignment/>
    </xf>
    <xf numFmtId="0" fontId="36" fillId="7" borderId="0" xfId="53" applyFont="1" applyFill="1" applyBorder="1" applyAlignment="1">
      <alignment horizontal="center" vertical="top" wrapText="1"/>
      <protection/>
    </xf>
    <xf numFmtId="0" fontId="3" fillId="7" borderId="0" xfId="53" applyFont="1" applyFill="1" applyBorder="1" applyAlignment="1">
      <alignment horizontal="center" vertical="top" wrapText="1"/>
      <protection/>
    </xf>
    <xf numFmtId="43" fontId="44" fillId="33" borderId="0" xfId="48" applyFont="1" applyFill="1" applyBorder="1" applyAlignment="1">
      <alignment horizontal="right" vertical="center" wrapText="1"/>
    </xf>
    <xf numFmtId="43" fontId="44" fillId="42" borderId="0" xfId="48" applyFont="1" applyFill="1" applyBorder="1" applyAlignment="1">
      <alignment horizontal="right" vertical="center" indent="1"/>
    </xf>
    <xf numFmtId="43" fontId="137" fillId="42" borderId="0" xfId="48" applyFont="1" applyFill="1" applyBorder="1" applyAlignment="1">
      <alignment/>
    </xf>
    <xf numFmtId="43" fontId="34" fillId="35" borderId="0" xfId="48" applyFont="1" applyFill="1" applyBorder="1" applyAlignment="1">
      <alignment/>
    </xf>
    <xf numFmtId="43" fontId="47" fillId="33" borderId="0" xfId="48" applyFont="1" applyFill="1" applyBorder="1" applyAlignment="1">
      <alignment horizontal="right" indent="1"/>
    </xf>
    <xf numFmtId="0" fontId="44" fillId="33" borderId="0" xfId="53" applyFont="1" applyFill="1" applyBorder="1" applyAlignment="1">
      <alignment horizontal="right" vertical="top" wrapText="1" indent="1"/>
      <protection/>
    </xf>
    <xf numFmtId="0" fontId="3" fillId="0" borderId="0" xfId="53" applyFont="1" applyBorder="1" applyAlignment="1">
      <alignment horizontal="center" vertical="top" wrapText="1"/>
      <protection/>
    </xf>
    <xf numFmtId="43" fontId="136" fillId="35" borderId="0" xfId="48" applyFont="1" applyFill="1" applyBorder="1" applyAlignment="1">
      <alignment/>
    </xf>
    <xf numFmtId="43" fontId="138" fillId="35" borderId="0" xfId="48" applyFont="1" applyFill="1" applyBorder="1" applyAlignment="1">
      <alignment/>
    </xf>
    <xf numFmtId="43" fontId="46" fillId="33" borderId="0" xfId="48" applyFont="1" applyFill="1" applyBorder="1" applyAlignment="1">
      <alignment horizontal="right" vertical="center"/>
    </xf>
    <xf numFmtId="43" fontId="48" fillId="33" borderId="0" xfId="48" applyFont="1" applyFill="1" applyBorder="1" applyAlignment="1">
      <alignment horizontal="right" indent="1"/>
    </xf>
    <xf numFmtId="43" fontId="46" fillId="33" borderId="0" xfId="48" applyFont="1" applyFill="1" applyBorder="1" applyAlignment="1">
      <alignment horizontal="right" vertical="justify" indent="1"/>
    </xf>
    <xf numFmtId="0" fontId="14" fillId="34" borderId="0" xfId="53" applyFont="1" applyFill="1" applyBorder="1" applyAlignment="1">
      <alignment horizontal="center" vertical="center"/>
      <protection/>
    </xf>
    <xf numFmtId="43" fontId="26" fillId="34" borderId="0" xfId="48" applyFont="1" applyFill="1" applyBorder="1" applyAlignment="1">
      <alignment/>
    </xf>
    <xf numFmtId="0" fontId="14" fillId="33" borderId="0" xfId="53" applyFont="1" applyFill="1" applyBorder="1" applyAlignment="1">
      <alignment horizontal="center" vertical="top" wrapText="1"/>
      <protection/>
    </xf>
    <xf numFmtId="43" fontId="31" fillId="35" borderId="0" xfId="48" applyFont="1" applyFill="1" applyBorder="1" applyAlignment="1">
      <alignment horizontal="right" indent="1"/>
    </xf>
    <xf numFmtId="0" fontId="28" fillId="34" borderId="0" xfId="53" applyFont="1" applyFill="1" applyBorder="1" applyAlignment="1">
      <alignment horizontal="center" vertical="top" wrapText="1"/>
      <protection/>
    </xf>
    <xf numFmtId="184" fontId="124" fillId="35" borderId="0" xfId="48" applyNumberFormat="1" applyFont="1" applyFill="1" applyBorder="1" applyAlignment="1">
      <alignment/>
    </xf>
    <xf numFmtId="0" fontId="3" fillId="35" borderId="0" xfId="53" applyFont="1" applyFill="1" applyBorder="1" applyAlignment="1">
      <alignment horizontal="center" vertical="top" wrapText="1"/>
      <protection/>
    </xf>
    <xf numFmtId="184" fontId="26" fillId="37" borderId="0" xfId="48" applyNumberFormat="1" applyFont="1" applyFill="1" applyBorder="1" applyAlignment="1">
      <alignment/>
    </xf>
    <xf numFmtId="0" fontId="3" fillId="37" borderId="0" xfId="53" applyFont="1" applyFill="1" applyBorder="1" applyAlignment="1">
      <alignment horizontal="center" vertical="top" wrapText="1"/>
      <protection/>
    </xf>
    <xf numFmtId="0" fontId="28" fillId="37" borderId="0" xfId="53" applyFont="1" applyFill="1" applyBorder="1" applyAlignment="1">
      <alignment horizontal="center" vertical="top" wrapText="1"/>
      <protection/>
    </xf>
    <xf numFmtId="43" fontId="33" fillId="33" borderId="0" xfId="48" applyFont="1" applyFill="1" applyBorder="1" applyAlignment="1">
      <alignment/>
    </xf>
    <xf numFmtId="43" fontId="37" fillId="7" borderId="0" xfId="48" applyFont="1" applyFill="1" applyBorder="1" applyAlignment="1">
      <alignment/>
    </xf>
    <xf numFmtId="43" fontId="37" fillId="35" borderId="0" xfId="48" applyFont="1" applyFill="1" applyBorder="1" applyAlignment="1">
      <alignment/>
    </xf>
    <xf numFmtId="0" fontId="38" fillId="7" borderId="0" xfId="53" applyFont="1" applyFill="1" applyBorder="1" applyAlignment="1">
      <alignment horizontal="center" vertical="top" wrapText="1"/>
      <protection/>
    </xf>
    <xf numFmtId="0" fontId="12" fillId="7" borderId="0" xfId="53" applyFont="1" applyFill="1" applyBorder="1" applyAlignment="1">
      <alignment horizontal="center" vertical="top" wrapText="1"/>
      <protection/>
    </xf>
    <xf numFmtId="43" fontId="47" fillId="33" borderId="0" xfId="48" applyFont="1" applyFill="1" applyBorder="1" applyAlignment="1">
      <alignment horizontal="right" vertical="center" indent="1"/>
    </xf>
    <xf numFmtId="0" fontId="16" fillId="36" borderId="0" xfId="53" applyFont="1" applyFill="1" applyBorder="1" applyAlignment="1">
      <alignment horizontal="center" vertical="top" wrapText="1"/>
      <protection/>
    </xf>
    <xf numFmtId="0" fontId="13" fillId="7" borderId="0" xfId="53" applyFont="1" applyFill="1" applyBorder="1" applyAlignment="1">
      <alignment horizontal="center" vertical="top" wrapText="1"/>
      <protection/>
    </xf>
    <xf numFmtId="0" fontId="27" fillId="35" borderId="0" xfId="53" applyFont="1" applyFill="1" applyBorder="1" applyAlignment="1">
      <alignment horizontal="center" vertical="top" wrapText="1"/>
      <protection/>
    </xf>
    <xf numFmtId="0" fontId="12" fillId="35" borderId="0" xfId="53" applyFont="1" applyFill="1" applyBorder="1" applyAlignment="1">
      <alignment horizontal="center" vertical="top" wrapText="1"/>
      <protection/>
    </xf>
    <xf numFmtId="43" fontId="0" fillId="0" borderId="0" xfId="0" applyNumberFormat="1" applyBorder="1" applyAlignment="1">
      <alignment/>
    </xf>
    <xf numFmtId="184" fontId="124" fillId="33" borderId="0" xfId="48" applyNumberFormat="1" applyFont="1" applyFill="1" applyBorder="1" applyAlignment="1">
      <alignment/>
    </xf>
    <xf numFmtId="0" fontId="28" fillId="33" borderId="0" xfId="53" applyFont="1" applyFill="1" applyBorder="1" applyAlignment="1">
      <alignment horizontal="center" vertical="top" wrapText="1"/>
      <protection/>
    </xf>
    <xf numFmtId="43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43" fontId="20" fillId="34" borderId="0" xfId="48" applyFont="1" applyFill="1" applyBorder="1" applyAlignment="1">
      <alignment horizontal="center"/>
    </xf>
    <xf numFmtId="43" fontId="64" fillId="0" borderId="0" xfId="48" applyFont="1" applyBorder="1" applyAlignment="1">
      <alignment horizontal="center"/>
    </xf>
    <xf numFmtId="43" fontId="19" fillId="34" borderId="0" xfId="48" applyFont="1" applyFill="1" applyBorder="1" applyAlignment="1">
      <alignment horizontal="center"/>
    </xf>
    <xf numFmtId="43" fontId="19" fillId="33" borderId="0" xfId="48" applyFont="1" applyFill="1" applyBorder="1" applyAlignment="1">
      <alignment horizontal="left"/>
    </xf>
    <xf numFmtId="0" fontId="17" fillId="41" borderId="0" xfId="53" applyFont="1" applyFill="1" applyBorder="1" applyAlignment="1">
      <alignment horizontal="center" vertical="center" wrapText="1"/>
      <protection/>
    </xf>
    <xf numFmtId="0" fontId="5" fillId="41" borderId="0" xfId="53" applyFont="1" applyFill="1" applyBorder="1" applyAlignment="1">
      <alignment horizontal="center" vertical="center" wrapText="1"/>
      <protection/>
    </xf>
    <xf numFmtId="43" fontId="49" fillId="33" borderId="0" xfId="48" applyFont="1" applyFill="1" applyBorder="1" applyAlignment="1">
      <alignment/>
    </xf>
    <xf numFmtId="43" fontId="49" fillId="33" borderId="0" xfId="48" applyFont="1" applyFill="1" applyBorder="1" applyAlignment="1">
      <alignment horizontal="right"/>
    </xf>
    <xf numFmtId="43" fontId="49" fillId="33" borderId="0" xfId="48" applyFont="1" applyFill="1" applyBorder="1" applyAlignment="1">
      <alignment horizontal="center"/>
    </xf>
    <xf numFmtId="43" fontId="130" fillId="33" borderId="0" xfId="48" applyFont="1" applyFill="1" applyBorder="1" applyAlignment="1">
      <alignment horizontal="right" vertical="center" wrapText="1" indent="1"/>
    </xf>
    <xf numFmtId="43" fontId="7" fillId="33" borderId="0" xfId="48" applyFont="1" applyFill="1" applyBorder="1" applyAlignment="1">
      <alignment horizontal="right" vertical="center" indent="1"/>
    </xf>
    <xf numFmtId="0" fontId="25" fillId="34" borderId="0" xfId="53" applyFont="1" applyFill="1" applyBorder="1" applyAlignment="1">
      <alignment horizontal="right" vertical="center" wrapText="1" indent="1"/>
      <protection/>
    </xf>
    <xf numFmtId="0" fontId="25" fillId="34" borderId="0" xfId="53" applyFont="1" applyFill="1" applyBorder="1" applyAlignment="1">
      <alignment horizontal="right" vertical="center" indent="1"/>
      <protection/>
    </xf>
    <xf numFmtId="0" fontId="15" fillId="36" borderId="0" xfId="53" applyFont="1" applyFill="1" applyBorder="1" applyAlignment="1">
      <alignment horizontal="center" vertical="top" wrapText="1"/>
      <protection/>
    </xf>
    <xf numFmtId="0" fontId="14" fillId="36" borderId="0" xfId="53" applyFont="1" applyFill="1" applyBorder="1" applyAlignment="1">
      <alignment horizontal="center" vertical="top" wrapText="1"/>
      <protection/>
    </xf>
    <xf numFmtId="0" fontId="14" fillId="35" borderId="0" xfId="53" applyFont="1" applyFill="1" applyBorder="1" applyAlignment="1">
      <alignment horizontal="center" vertical="top" wrapText="1"/>
      <protection/>
    </xf>
    <xf numFmtId="0" fontId="129" fillId="37" borderId="0" xfId="53" applyFont="1" applyFill="1" applyBorder="1" applyAlignment="1">
      <alignment horizontal="center" vertical="top" wrapText="1"/>
      <protection/>
    </xf>
    <xf numFmtId="0" fontId="3" fillId="35" borderId="0" xfId="53" applyFont="1" applyFill="1" applyBorder="1" applyAlignment="1">
      <alignment horizontal="center" vertical="top" wrapText="1"/>
      <protection/>
    </xf>
    <xf numFmtId="0" fontId="14" fillId="34" borderId="0" xfId="53" applyFont="1" applyFill="1" applyBorder="1" applyAlignment="1">
      <alignment horizontal="center" vertical="top" wrapText="1"/>
      <protection/>
    </xf>
    <xf numFmtId="43" fontId="55" fillId="38" borderId="0" xfId="48" applyNumberFormat="1" applyFont="1" applyFill="1" applyBorder="1" applyAlignment="1">
      <alignment/>
    </xf>
    <xf numFmtId="0" fontId="65" fillId="38" borderId="0" xfId="53" applyFont="1" applyFill="1" applyBorder="1" applyAlignment="1">
      <alignment horizontal="center" vertical="top" wrapText="1"/>
      <protection/>
    </xf>
    <xf numFmtId="0" fontId="65" fillId="38" borderId="0" xfId="53" applyFont="1" applyFill="1" applyBorder="1" applyAlignment="1">
      <alignment horizontal="center" vertical="center" wrapText="1"/>
      <protection/>
    </xf>
    <xf numFmtId="43" fontId="6" fillId="38" borderId="0" xfId="48" applyNumberFormat="1" applyFont="1" applyFill="1" applyBorder="1" applyAlignment="1">
      <alignment/>
    </xf>
    <xf numFmtId="0" fontId="36" fillId="38" borderId="0" xfId="53" applyFont="1" applyFill="1" applyBorder="1" applyAlignment="1">
      <alignment horizontal="center" vertical="center" wrapText="1"/>
      <protection/>
    </xf>
    <xf numFmtId="0" fontId="3" fillId="38" borderId="0" xfId="53" applyFont="1" applyFill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top" wrapText="1"/>
      <protection/>
    </xf>
    <xf numFmtId="0" fontId="14" fillId="34" borderId="0" xfId="53" applyFont="1" applyFill="1" applyBorder="1" applyAlignment="1">
      <alignment horizontal="center" vertical="center"/>
      <protection/>
    </xf>
    <xf numFmtId="0" fontId="28" fillId="34" borderId="0" xfId="53" applyFont="1" applyFill="1" applyBorder="1" applyAlignment="1">
      <alignment horizontal="center" vertical="center" wrapText="1"/>
      <protection/>
    </xf>
    <xf numFmtId="0" fontId="12" fillId="33" borderId="0" xfId="53" applyFont="1" applyFill="1" applyBorder="1" applyAlignment="1">
      <alignment horizontal="center" vertical="top" wrapText="1"/>
      <protection/>
    </xf>
    <xf numFmtId="0" fontId="38" fillId="38" borderId="0" xfId="53" applyFont="1" applyFill="1" applyBorder="1" applyAlignment="1">
      <alignment horizontal="center" vertical="center" wrapText="1"/>
      <protection/>
    </xf>
    <xf numFmtId="0" fontId="12" fillId="38" borderId="0" xfId="53" applyFont="1" applyFill="1" applyBorder="1" applyAlignment="1">
      <alignment horizontal="center" vertical="center" wrapText="1"/>
      <protection/>
    </xf>
    <xf numFmtId="0" fontId="16" fillId="36" borderId="0" xfId="53" applyFont="1" applyFill="1" applyBorder="1" applyAlignment="1">
      <alignment horizontal="center" vertical="top" wrapText="1"/>
      <protection/>
    </xf>
    <xf numFmtId="43" fontId="6" fillId="13" borderId="0" xfId="48" applyNumberFormat="1" applyFont="1" applyFill="1" applyBorder="1" applyAlignment="1">
      <alignment/>
    </xf>
    <xf numFmtId="0" fontId="13" fillId="13" borderId="0" xfId="53" applyFont="1" applyFill="1" applyBorder="1" applyAlignment="1">
      <alignment horizontal="center" vertical="center" wrapText="1"/>
      <protection/>
    </xf>
    <xf numFmtId="0" fontId="12" fillId="13" borderId="0" xfId="53" applyFont="1" applyFill="1" applyBorder="1" applyAlignment="1">
      <alignment horizontal="center" vertical="center" wrapText="1"/>
      <protection/>
    </xf>
    <xf numFmtId="43" fontId="9" fillId="38" borderId="0" xfId="48" applyNumberFormat="1" applyFont="1" applyFill="1" applyBorder="1" applyAlignment="1">
      <alignment/>
    </xf>
    <xf numFmtId="0" fontId="66" fillId="38" borderId="0" xfId="53" applyFont="1" applyFill="1" applyBorder="1" applyAlignment="1">
      <alignment horizontal="center" vertical="center" wrapText="1"/>
      <protection/>
    </xf>
    <xf numFmtId="0" fontId="67" fillId="38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 wrapText="1"/>
    </xf>
    <xf numFmtId="43" fontId="0" fillId="43" borderId="0" xfId="48" applyFont="1" applyFill="1" applyAlignment="1">
      <alignment/>
    </xf>
    <xf numFmtId="43" fontId="72" fillId="40" borderId="29" xfId="48" applyFont="1" applyFill="1" applyBorder="1" applyAlignment="1">
      <alignment horizontal="center"/>
    </xf>
    <xf numFmtId="0" fontId="5" fillId="35" borderId="37" xfId="53" applyFont="1" applyFill="1" applyBorder="1" applyAlignment="1">
      <alignment horizontal="center" vertical="center" wrapText="1"/>
      <protection/>
    </xf>
    <xf numFmtId="0" fontId="15" fillId="36" borderId="30" xfId="53" applyFont="1" applyFill="1" applyBorder="1" applyAlignment="1">
      <alignment horizontal="center" vertical="top" wrapText="1"/>
      <protection/>
    </xf>
    <xf numFmtId="0" fontId="18" fillId="34" borderId="13" xfId="0" applyFont="1" applyFill="1" applyBorder="1" applyAlignment="1">
      <alignment/>
    </xf>
    <xf numFmtId="0" fontId="20" fillId="34" borderId="15" xfId="0" applyFont="1" applyFill="1" applyBorder="1" applyAlignment="1">
      <alignment/>
    </xf>
    <xf numFmtId="43" fontId="20" fillId="34" borderId="15" xfId="48" applyFont="1" applyFill="1" applyBorder="1" applyAlignment="1">
      <alignment/>
    </xf>
    <xf numFmtId="43" fontId="20" fillId="33" borderId="15" xfId="48" applyFont="1" applyFill="1" applyBorder="1" applyAlignment="1">
      <alignment/>
    </xf>
    <xf numFmtId="43" fontId="18" fillId="34" borderId="15" xfId="48" applyFont="1" applyFill="1" applyBorder="1" applyAlignment="1">
      <alignment/>
    </xf>
    <xf numFmtId="0" fontId="40" fillId="0" borderId="15" xfId="0" applyFont="1" applyBorder="1" applyAlignment="1">
      <alignment/>
    </xf>
    <xf numFmtId="43" fontId="64" fillId="0" borderId="37" xfId="48" applyFont="1" applyBorder="1" applyAlignment="1">
      <alignment horizontal="center"/>
    </xf>
    <xf numFmtId="0" fontId="0" fillId="0" borderId="12" xfId="0" applyBorder="1" applyAlignment="1">
      <alignment/>
    </xf>
    <xf numFmtId="43" fontId="64" fillId="0" borderId="42" xfId="48" applyFont="1" applyBorder="1" applyAlignment="1">
      <alignment horizontal="center"/>
    </xf>
    <xf numFmtId="43" fontId="64" fillId="0" borderId="38" xfId="48" applyFont="1" applyBorder="1" applyAlignment="1">
      <alignment horizontal="center"/>
    </xf>
    <xf numFmtId="0" fontId="125" fillId="0" borderId="18" xfId="0" applyFont="1" applyBorder="1" applyAlignment="1">
      <alignment horizontal="center"/>
    </xf>
    <xf numFmtId="0" fontId="125" fillId="0" borderId="20" xfId="0" applyFont="1" applyBorder="1" applyAlignment="1">
      <alignment horizontal="center"/>
    </xf>
    <xf numFmtId="0" fontId="3" fillId="38" borderId="20" xfId="53" applyFont="1" applyFill="1" applyBorder="1" applyAlignment="1">
      <alignment horizontal="center" vertical="center" wrapText="1"/>
      <protection/>
    </xf>
    <xf numFmtId="0" fontId="27" fillId="35" borderId="35" xfId="53" applyFont="1" applyFill="1" applyBorder="1" applyAlignment="1">
      <alignment horizontal="center" vertical="center" wrapText="1"/>
      <protection/>
    </xf>
    <xf numFmtId="0" fontId="27" fillId="35" borderId="16" xfId="53" applyFont="1" applyFill="1" applyBorder="1" applyAlignment="1">
      <alignment horizontal="center" vertical="center" wrapText="1"/>
      <protection/>
    </xf>
    <xf numFmtId="0" fontId="27" fillId="35" borderId="29" xfId="53" applyFont="1" applyFill="1" applyBorder="1" applyAlignment="1">
      <alignment horizontal="center" vertical="center" wrapText="1"/>
      <protection/>
    </xf>
    <xf numFmtId="0" fontId="12" fillId="35" borderId="16" xfId="53" applyFont="1" applyFill="1" applyBorder="1" applyAlignment="1">
      <alignment horizontal="center" vertical="center" wrapText="1"/>
      <protection/>
    </xf>
    <xf numFmtId="0" fontId="63" fillId="35" borderId="29" xfId="53" applyFont="1" applyFill="1" applyBorder="1" applyAlignment="1">
      <alignment horizontal="center" vertical="center" wrapText="1"/>
      <protection/>
    </xf>
    <xf numFmtId="43" fontId="139" fillId="33" borderId="25" xfId="48" applyNumberFormat="1" applyFont="1" applyFill="1" applyBorder="1" applyAlignment="1">
      <alignment/>
    </xf>
    <xf numFmtId="43" fontId="140" fillId="33" borderId="25" xfId="48" applyNumberFormat="1" applyFont="1" applyFill="1" applyBorder="1" applyAlignment="1">
      <alignment/>
    </xf>
    <xf numFmtId="43" fontId="140" fillId="33" borderId="26" xfId="48" applyNumberFormat="1" applyFont="1" applyFill="1" applyBorder="1" applyAlignment="1">
      <alignment/>
    </xf>
    <xf numFmtId="43" fontId="140" fillId="33" borderId="27" xfId="48" applyNumberFormat="1" applyFont="1" applyFill="1" applyBorder="1" applyAlignment="1">
      <alignment/>
    </xf>
    <xf numFmtId="43" fontId="6" fillId="33" borderId="43" xfId="48" applyNumberFormat="1" applyFont="1" applyFill="1" applyBorder="1" applyAlignment="1">
      <alignment/>
    </xf>
    <xf numFmtId="0" fontId="0" fillId="33" borderId="36" xfId="0" applyFont="1" applyFill="1" applyBorder="1" applyAlignment="1">
      <alignment/>
    </xf>
    <xf numFmtId="184" fontId="26" fillId="35" borderId="32" xfId="48" applyNumberFormat="1" applyFont="1" applyFill="1" applyBorder="1" applyAlignment="1">
      <alignment/>
    </xf>
    <xf numFmtId="184" fontId="26" fillId="35" borderId="18" xfId="48" applyNumberFormat="1" applyFont="1" applyFill="1" applyBorder="1" applyAlignment="1">
      <alignment/>
    </xf>
    <xf numFmtId="184" fontId="26" fillId="35" borderId="27" xfId="48" applyNumberFormat="1" applyFont="1" applyFill="1" applyBorder="1" applyAlignment="1">
      <alignment/>
    </xf>
    <xf numFmtId="0" fontId="15" fillId="35" borderId="19" xfId="53" applyFont="1" applyFill="1" applyBorder="1" applyAlignment="1">
      <alignment horizontal="center" vertical="top" wrapText="1"/>
      <protection/>
    </xf>
    <xf numFmtId="184" fontId="26" fillId="35" borderId="17" xfId="48" applyNumberFormat="1" applyFont="1" applyFill="1" applyBorder="1" applyAlignment="1">
      <alignment/>
    </xf>
    <xf numFmtId="184" fontId="26" fillId="35" borderId="19" xfId="48" applyNumberFormat="1" applyFont="1" applyFill="1" applyBorder="1" applyAlignment="1">
      <alignment/>
    </xf>
    <xf numFmtId="184" fontId="26" fillId="35" borderId="25" xfId="48" applyNumberFormat="1" applyFont="1" applyFill="1" applyBorder="1" applyAlignment="1">
      <alignment/>
    </xf>
    <xf numFmtId="0" fontId="125" fillId="35" borderId="19" xfId="0" applyFont="1" applyFill="1" applyBorder="1" applyAlignment="1">
      <alignment horizontal="center" vertical="top" wrapText="1"/>
    </xf>
    <xf numFmtId="43" fontId="6" fillId="33" borderId="21" xfId="48" applyNumberFormat="1" applyFont="1" applyFill="1" applyBorder="1" applyAlignment="1">
      <alignment/>
    </xf>
    <xf numFmtId="43" fontId="6" fillId="33" borderId="28" xfId="48" applyNumberFormat="1" applyFont="1" applyFill="1" applyBorder="1" applyAlignment="1">
      <alignment/>
    </xf>
    <xf numFmtId="0" fontId="36" fillId="44" borderId="16" xfId="53" applyFont="1" applyFill="1" applyBorder="1" applyAlignment="1">
      <alignment horizontal="center" vertical="center" wrapText="1"/>
      <protection/>
    </xf>
    <xf numFmtId="0" fontId="36" fillId="44" borderId="29" xfId="53" applyFont="1" applyFill="1" applyBorder="1" applyAlignment="1">
      <alignment horizontal="center" vertical="center" wrapText="1"/>
      <protection/>
    </xf>
    <xf numFmtId="0" fontId="3" fillId="44" borderId="29" xfId="53" applyFont="1" applyFill="1" applyBorder="1" applyAlignment="1">
      <alignment horizontal="center" vertical="center" wrapText="1"/>
      <protection/>
    </xf>
    <xf numFmtId="43" fontId="6" fillId="33" borderId="44" xfId="48" applyNumberFormat="1" applyFont="1" applyFill="1" applyBorder="1" applyAlignment="1">
      <alignment/>
    </xf>
    <xf numFmtId="43" fontId="6" fillId="33" borderId="45" xfId="48" applyNumberFormat="1" applyFont="1" applyFill="1" applyBorder="1" applyAlignment="1">
      <alignment/>
    </xf>
    <xf numFmtId="43" fontId="139" fillId="33" borderId="19" xfId="48" applyNumberFormat="1" applyFont="1" applyFill="1" applyBorder="1" applyAlignment="1">
      <alignment/>
    </xf>
    <xf numFmtId="43" fontId="140" fillId="33" borderId="19" xfId="48" applyNumberFormat="1" applyFont="1" applyFill="1" applyBorder="1" applyAlignment="1">
      <alignment/>
    </xf>
    <xf numFmtId="0" fontId="141" fillId="33" borderId="19" xfId="0" applyFont="1" applyFill="1" applyBorder="1" applyAlignment="1">
      <alignment/>
    </xf>
    <xf numFmtId="43" fontId="140" fillId="33" borderId="20" xfId="48" applyNumberFormat="1" applyFont="1" applyFill="1" applyBorder="1" applyAlignment="1">
      <alignment/>
    </xf>
    <xf numFmtId="43" fontId="140" fillId="33" borderId="18" xfId="48" applyNumberFormat="1" applyFont="1" applyFill="1" applyBorder="1" applyAlignment="1">
      <alignment/>
    </xf>
    <xf numFmtId="43" fontId="0" fillId="33" borderId="0" xfId="48" applyFont="1" applyFill="1" applyBorder="1" applyAlignment="1">
      <alignment/>
    </xf>
    <xf numFmtId="43" fontId="20" fillId="33" borderId="15" xfId="48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19" fillId="33" borderId="11" xfId="48" applyFont="1" applyFill="1" applyBorder="1" applyAlignment="1">
      <alignment horizontal="center"/>
    </xf>
    <xf numFmtId="43" fontId="49" fillId="33" borderId="39" xfId="48" applyFont="1" applyFill="1" applyBorder="1" applyAlignment="1">
      <alignment horizontal="center"/>
    </xf>
    <xf numFmtId="43" fontId="6" fillId="33" borderId="26" xfId="48" applyNumberFormat="1" applyFont="1" applyFill="1" applyBorder="1" applyAlignment="1">
      <alignment horizontal="right"/>
    </xf>
    <xf numFmtId="43" fontId="6" fillId="33" borderId="26" xfId="48" applyNumberFormat="1" applyFont="1" applyFill="1" applyBorder="1" applyAlignment="1">
      <alignment horizontal="center"/>
    </xf>
    <xf numFmtId="43" fontId="6" fillId="33" borderId="27" xfId="48" applyNumberFormat="1" applyFont="1" applyFill="1" applyBorder="1" applyAlignment="1">
      <alignment horizontal="center"/>
    </xf>
    <xf numFmtId="43" fontId="6" fillId="33" borderId="36" xfId="48" applyNumberFormat="1" applyFont="1" applyFill="1" applyBorder="1" applyAlignment="1">
      <alignment horizontal="center"/>
    </xf>
    <xf numFmtId="43" fontId="6" fillId="33" borderId="28" xfId="48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43" fontId="0" fillId="33" borderId="0" xfId="0" applyNumberFormat="1" applyFill="1" applyBorder="1" applyAlignment="1">
      <alignment horizontal="center"/>
    </xf>
    <xf numFmtId="43" fontId="0" fillId="33" borderId="0" xfId="48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43" fontId="139" fillId="33" borderId="26" xfId="48" applyNumberFormat="1" applyFont="1" applyFill="1" applyBorder="1" applyAlignment="1">
      <alignment/>
    </xf>
    <xf numFmtId="0" fontId="17" fillId="7" borderId="14" xfId="53" applyFont="1" applyFill="1" applyBorder="1" applyAlignment="1">
      <alignment horizontal="center" vertical="center" wrapText="1"/>
      <protection/>
    </xf>
    <xf numFmtId="0" fontId="17" fillId="7" borderId="15" xfId="53" applyFont="1" applyFill="1" applyBorder="1" applyAlignment="1">
      <alignment horizontal="center" vertical="center" wrapText="1"/>
      <protection/>
    </xf>
    <xf numFmtId="0" fontId="17" fillId="7" borderId="13" xfId="53" applyFont="1" applyFill="1" applyBorder="1" applyAlignment="1">
      <alignment horizontal="center" vertical="center" wrapText="1"/>
      <protection/>
    </xf>
    <xf numFmtId="0" fontId="17" fillId="7" borderId="37" xfId="53" applyFont="1" applyFill="1" applyBorder="1" applyAlignment="1">
      <alignment horizontal="center" vertical="center" wrapText="1"/>
      <protection/>
    </xf>
    <xf numFmtId="0" fontId="5" fillId="7" borderId="14" xfId="53" applyFont="1" applyFill="1" applyBorder="1" applyAlignment="1">
      <alignment horizontal="center" vertical="center" wrapText="1"/>
      <protection/>
    </xf>
    <xf numFmtId="0" fontId="5" fillId="7" borderId="37" xfId="53" applyFont="1" applyFill="1" applyBorder="1" applyAlignment="1">
      <alignment horizontal="center" vertical="center" wrapText="1"/>
      <protection/>
    </xf>
    <xf numFmtId="0" fontId="65" fillId="41" borderId="29" xfId="53" applyFont="1" applyFill="1" applyBorder="1" applyAlignment="1">
      <alignment horizontal="center" vertical="top" wrapText="1"/>
      <protection/>
    </xf>
    <xf numFmtId="0" fontId="65" fillId="41" borderId="16" xfId="53" applyFont="1" applyFill="1" applyBorder="1" applyAlignment="1">
      <alignment horizontal="center" vertical="top" wrapText="1"/>
      <protection/>
    </xf>
    <xf numFmtId="0" fontId="65" fillId="41" borderId="29" xfId="53" applyFont="1" applyFill="1" applyBorder="1" applyAlignment="1">
      <alignment horizontal="center" vertical="center" wrapText="1"/>
      <protection/>
    </xf>
    <xf numFmtId="0" fontId="125" fillId="0" borderId="26" xfId="0" applyFont="1" applyBorder="1" applyAlignment="1">
      <alignment horizontal="center" vertical="top" wrapText="1"/>
    </xf>
    <xf numFmtId="0" fontId="125" fillId="0" borderId="37" xfId="0" applyFont="1" applyBorder="1" applyAlignment="1">
      <alignment horizontal="center" vertical="top" wrapText="1"/>
    </xf>
    <xf numFmtId="0" fontId="15" fillId="36" borderId="26" xfId="53" applyFont="1" applyFill="1" applyBorder="1" applyAlignment="1">
      <alignment horizontal="center" vertical="top" wrapText="1"/>
      <protection/>
    </xf>
    <xf numFmtId="0" fontId="15" fillId="36" borderId="29" xfId="53" applyFont="1" applyFill="1" applyBorder="1" applyAlignment="1">
      <alignment horizontal="center" vertical="top" wrapText="1"/>
      <protection/>
    </xf>
    <xf numFmtId="184" fontId="26" fillId="34" borderId="36" xfId="48" applyNumberFormat="1" applyFont="1" applyFill="1" applyBorder="1" applyAlignment="1">
      <alignment/>
    </xf>
    <xf numFmtId="43" fontId="6" fillId="41" borderId="16" xfId="48" applyNumberFormat="1" applyFont="1" applyFill="1" applyBorder="1" applyAlignment="1">
      <alignment/>
    </xf>
    <xf numFmtId="43" fontId="6" fillId="41" borderId="29" xfId="48" applyNumberFormat="1" applyFont="1" applyFill="1" applyBorder="1" applyAlignment="1">
      <alignment/>
    </xf>
    <xf numFmtId="0" fontId="36" fillId="41" borderId="35" xfId="53" applyFont="1" applyFill="1" applyBorder="1" applyAlignment="1">
      <alignment horizontal="center" vertical="center" wrapText="1"/>
      <protection/>
    </xf>
    <xf numFmtId="0" fontId="36" fillId="41" borderId="16" xfId="53" applyFont="1" applyFill="1" applyBorder="1" applyAlignment="1">
      <alignment horizontal="center" vertical="center" wrapText="1"/>
      <protection/>
    </xf>
    <xf numFmtId="0" fontId="36" fillId="41" borderId="29" xfId="53" applyFont="1" applyFill="1" applyBorder="1" applyAlignment="1">
      <alignment horizontal="center" vertical="center" wrapText="1"/>
      <protection/>
    </xf>
    <xf numFmtId="43" fontId="6" fillId="41" borderId="19" xfId="48" applyNumberFormat="1" applyFont="1" applyFill="1" applyBorder="1" applyAlignment="1">
      <alignment/>
    </xf>
    <xf numFmtId="43" fontId="6" fillId="41" borderId="25" xfId="48" applyNumberFormat="1" applyFont="1" applyFill="1" applyBorder="1" applyAlignment="1">
      <alignment/>
    </xf>
    <xf numFmtId="0" fontId="38" fillId="41" borderId="35" xfId="53" applyFont="1" applyFill="1" applyBorder="1" applyAlignment="1">
      <alignment horizontal="center" vertical="center" wrapText="1"/>
      <protection/>
    </xf>
    <xf numFmtId="0" fontId="38" fillId="41" borderId="16" xfId="53" applyFont="1" applyFill="1" applyBorder="1" applyAlignment="1">
      <alignment horizontal="center" vertical="center" wrapText="1"/>
      <protection/>
    </xf>
    <xf numFmtId="0" fontId="38" fillId="41" borderId="29" xfId="53" applyFont="1" applyFill="1" applyBorder="1" applyAlignment="1">
      <alignment horizontal="center" vertical="center" wrapText="1"/>
      <protection/>
    </xf>
    <xf numFmtId="0" fontId="3" fillId="41" borderId="23" xfId="53" applyFont="1" applyFill="1" applyBorder="1" applyAlignment="1">
      <alignment horizontal="center" vertical="center" wrapText="1"/>
      <protection/>
    </xf>
    <xf numFmtId="0" fontId="12" fillId="41" borderId="29" xfId="53" applyFont="1" applyFill="1" applyBorder="1" applyAlignment="1">
      <alignment horizontal="center" vertical="center" wrapText="1"/>
      <protection/>
    </xf>
    <xf numFmtId="43" fontId="35" fillId="35" borderId="16" xfId="48" applyNumberFormat="1" applyFont="1" applyFill="1" applyBorder="1" applyAlignment="1">
      <alignment/>
    </xf>
    <xf numFmtId="43" fontId="35" fillId="35" borderId="29" xfId="48" applyNumberFormat="1" applyFont="1" applyFill="1" applyBorder="1" applyAlignment="1">
      <alignment/>
    </xf>
    <xf numFmtId="43" fontId="6" fillId="33" borderId="45" xfId="48" applyNumberFormat="1" applyFont="1" applyFill="1" applyBorder="1" applyAlignment="1">
      <alignment horizontal="center"/>
    </xf>
    <xf numFmtId="43" fontId="6" fillId="33" borderId="43" xfId="48" applyNumberFormat="1" applyFont="1" applyFill="1" applyBorder="1" applyAlignment="1">
      <alignment horizontal="center"/>
    </xf>
    <xf numFmtId="43" fontId="6" fillId="33" borderId="41" xfId="48" applyNumberFormat="1" applyFont="1" applyFill="1" applyBorder="1" applyAlignment="1">
      <alignment horizontal="center"/>
    </xf>
    <xf numFmtId="43" fontId="6" fillId="33" borderId="46" xfId="48" applyNumberFormat="1" applyFont="1" applyFill="1" applyBorder="1" applyAlignment="1">
      <alignment/>
    </xf>
    <xf numFmtId="43" fontId="6" fillId="33" borderId="47" xfId="48" applyNumberFormat="1" applyFont="1" applyFill="1" applyBorder="1" applyAlignment="1">
      <alignment horizontal="center"/>
    </xf>
    <xf numFmtId="43" fontId="6" fillId="33" borderId="48" xfId="48" applyNumberFormat="1" applyFont="1" applyFill="1" applyBorder="1" applyAlignment="1">
      <alignment/>
    </xf>
    <xf numFmtId="43" fontId="0" fillId="33" borderId="0" xfId="48" applyFont="1" applyFill="1" applyAlignment="1">
      <alignment horizontal="center"/>
    </xf>
    <xf numFmtId="43" fontId="0" fillId="33" borderId="0" xfId="48" applyFont="1" applyFill="1" applyAlignment="1">
      <alignment horizontal="center"/>
    </xf>
    <xf numFmtId="43" fontId="0" fillId="33" borderId="0" xfId="48" applyFont="1" applyFill="1" applyAlignment="1">
      <alignment horizontal="center"/>
    </xf>
    <xf numFmtId="43" fontId="0" fillId="33" borderId="0" xfId="48" applyFont="1" applyFill="1" applyBorder="1" applyAlignment="1">
      <alignment/>
    </xf>
    <xf numFmtId="43" fontId="0" fillId="37" borderId="0" xfId="0" applyNumberFormat="1" applyFill="1" applyBorder="1" applyAlignment="1">
      <alignment/>
    </xf>
    <xf numFmtId="43" fontId="6" fillId="37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43" fontId="0" fillId="37" borderId="0" xfId="48" applyFont="1" applyFill="1" applyBorder="1" applyAlignment="1">
      <alignment/>
    </xf>
    <xf numFmtId="43" fontId="0" fillId="37" borderId="0" xfId="48" applyFont="1" applyFill="1" applyBorder="1" applyAlignment="1">
      <alignment/>
    </xf>
    <xf numFmtId="0" fontId="0" fillId="0" borderId="0" xfId="0" applyFont="1" applyAlignment="1">
      <alignment/>
    </xf>
    <xf numFmtId="43" fontId="0" fillId="33" borderId="0" xfId="48" applyFont="1" applyFill="1" applyBorder="1" applyAlignment="1">
      <alignment horizontal="center"/>
    </xf>
    <xf numFmtId="43" fontId="6" fillId="33" borderId="44" xfId="48" applyNumberFormat="1" applyFont="1" applyFill="1" applyBorder="1" applyAlignment="1">
      <alignment horizontal="center"/>
    </xf>
    <xf numFmtId="43" fontId="6" fillId="33" borderId="30" xfId="48" applyNumberFormat="1" applyFont="1" applyFill="1" applyBorder="1" applyAlignment="1">
      <alignment horizontal="center"/>
    </xf>
    <xf numFmtId="43" fontId="55" fillId="41" borderId="20" xfId="48" applyNumberFormat="1" applyFont="1" applyFill="1" applyBorder="1" applyAlignment="1">
      <alignment/>
    </xf>
    <xf numFmtId="43" fontId="55" fillId="41" borderId="26" xfId="48" applyNumberFormat="1" applyFont="1" applyFill="1" applyBorder="1" applyAlignment="1">
      <alignment/>
    </xf>
    <xf numFmtId="0" fontId="65" fillId="41" borderId="20" xfId="53" applyFont="1" applyFill="1" applyBorder="1" applyAlignment="1">
      <alignment horizontal="center" vertical="center" wrapText="1"/>
      <protection/>
    </xf>
    <xf numFmtId="0" fontId="15" fillId="35" borderId="18" xfId="53" applyFont="1" applyFill="1" applyBorder="1" applyAlignment="1">
      <alignment horizontal="center" vertical="top" wrapText="1"/>
      <protection/>
    </xf>
    <xf numFmtId="43" fontId="6" fillId="33" borderId="29" xfId="48" applyNumberFormat="1" applyFont="1" applyFill="1" applyBorder="1" applyAlignment="1">
      <alignment/>
    </xf>
    <xf numFmtId="43" fontId="6" fillId="33" borderId="29" xfId="48" applyNumberFormat="1" applyFont="1" applyFill="1" applyBorder="1" applyAlignment="1">
      <alignment horizontal="center"/>
    </xf>
    <xf numFmtId="43" fontId="6" fillId="33" borderId="49" xfId="48" applyNumberFormat="1" applyFont="1" applyFill="1" applyBorder="1" applyAlignment="1">
      <alignment/>
    </xf>
    <xf numFmtId="43" fontId="6" fillId="33" borderId="39" xfId="48" applyNumberFormat="1" applyFont="1" applyFill="1" applyBorder="1" applyAlignment="1">
      <alignment/>
    </xf>
    <xf numFmtId="0" fontId="3" fillId="44" borderId="20" xfId="53" applyFont="1" applyFill="1" applyBorder="1" applyAlignment="1">
      <alignment horizontal="center" vertical="center" wrapText="1"/>
      <protection/>
    </xf>
    <xf numFmtId="43" fontId="6" fillId="33" borderId="37" xfId="48" applyNumberFormat="1" applyFont="1" applyFill="1" applyBorder="1" applyAlignment="1">
      <alignment horizontal="center"/>
    </xf>
    <xf numFmtId="43" fontId="0" fillId="37" borderId="0" xfId="48" applyFont="1" applyFill="1" applyBorder="1" applyAlignment="1">
      <alignment/>
    </xf>
    <xf numFmtId="43" fontId="0" fillId="40" borderId="0" xfId="0" applyNumberFormat="1" applyFill="1" applyBorder="1" applyAlignment="1">
      <alignment/>
    </xf>
    <xf numFmtId="43" fontId="0" fillId="40" borderId="0" xfId="0" applyNumberFormat="1" applyFill="1" applyBorder="1" applyAlignment="1">
      <alignment horizontal="center"/>
    </xf>
    <xf numFmtId="0" fontId="0" fillId="42" borderId="0" xfId="0" applyFill="1" applyBorder="1" applyAlignment="1">
      <alignment/>
    </xf>
    <xf numFmtId="43" fontId="0" fillId="42" borderId="0" xfId="0" applyNumberFormat="1" applyFill="1" applyBorder="1" applyAlignment="1">
      <alignment/>
    </xf>
    <xf numFmtId="0" fontId="28" fillId="33" borderId="29" xfId="53" applyFont="1" applyFill="1" applyBorder="1" applyAlignment="1">
      <alignment horizontal="center" vertical="top" wrapText="1"/>
      <protection/>
    </xf>
    <xf numFmtId="0" fontId="69" fillId="33" borderId="0" xfId="0" applyFont="1" applyFill="1" applyAlignment="1">
      <alignment/>
    </xf>
    <xf numFmtId="43" fontId="53" fillId="0" borderId="0" xfId="48" applyFont="1" applyAlignment="1">
      <alignment/>
    </xf>
    <xf numFmtId="43" fontId="53" fillId="0" borderId="41" xfId="48" applyFont="1" applyBorder="1" applyAlignment="1">
      <alignment/>
    </xf>
    <xf numFmtId="43" fontId="53" fillId="33" borderId="0" xfId="48" applyFont="1" applyFill="1" applyAlignment="1">
      <alignment/>
    </xf>
    <xf numFmtId="0" fontId="73" fillId="33" borderId="0" xfId="0" applyFont="1" applyFill="1" applyAlignment="1">
      <alignment/>
    </xf>
    <xf numFmtId="0" fontId="75" fillId="0" borderId="0" xfId="0" applyFont="1" applyAlignment="1">
      <alignment/>
    </xf>
    <xf numFmtId="43" fontId="76" fillId="0" borderId="0" xfId="48" applyFont="1" applyAlignment="1">
      <alignment/>
    </xf>
    <xf numFmtId="43" fontId="53" fillId="0" borderId="16" xfId="48" applyFont="1" applyBorder="1" applyAlignment="1">
      <alignment/>
    </xf>
    <xf numFmtId="43" fontId="74" fillId="0" borderId="0" xfId="48" applyFont="1" applyBorder="1" applyAlignment="1">
      <alignment horizontal="right"/>
    </xf>
    <xf numFmtId="43" fontId="53" fillId="0" borderId="0" xfId="48" applyFont="1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23</xdr:row>
      <xdr:rowOff>76200</xdr:rowOff>
    </xdr:from>
    <xdr:to>
      <xdr:col>2</xdr:col>
      <xdr:colOff>771525</xdr:colOff>
      <xdr:row>23</xdr:row>
      <xdr:rowOff>200025</xdr:rowOff>
    </xdr:to>
    <xdr:sp>
      <xdr:nvSpPr>
        <xdr:cNvPr id="1" name="Flèche gauche 6"/>
        <xdr:cNvSpPr>
          <a:spLocks/>
        </xdr:cNvSpPr>
      </xdr:nvSpPr>
      <xdr:spPr>
        <a:xfrm>
          <a:off x="2200275" y="6505575"/>
          <a:ext cx="742950" cy="123825"/>
        </a:xfrm>
        <a:prstGeom prst="leftArrow">
          <a:avLst>
            <a:gd name="adj" fmla="val -4102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33</xdr:row>
      <xdr:rowOff>76200</xdr:rowOff>
    </xdr:from>
    <xdr:to>
      <xdr:col>2</xdr:col>
      <xdr:colOff>771525</xdr:colOff>
      <xdr:row>33</xdr:row>
      <xdr:rowOff>200025</xdr:rowOff>
    </xdr:to>
    <xdr:sp>
      <xdr:nvSpPr>
        <xdr:cNvPr id="2" name="Flèche gauche 12"/>
        <xdr:cNvSpPr>
          <a:spLocks/>
        </xdr:cNvSpPr>
      </xdr:nvSpPr>
      <xdr:spPr>
        <a:xfrm>
          <a:off x="2200275" y="8886825"/>
          <a:ext cx="742950" cy="123825"/>
        </a:xfrm>
        <a:prstGeom prst="leftArrow">
          <a:avLst>
            <a:gd name="adj" fmla="val -4102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76200</xdr:rowOff>
    </xdr:from>
    <xdr:to>
      <xdr:col>2</xdr:col>
      <xdr:colOff>742950</xdr:colOff>
      <xdr:row>39</xdr:row>
      <xdr:rowOff>200025</xdr:rowOff>
    </xdr:to>
    <xdr:sp>
      <xdr:nvSpPr>
        <xdr:cNvPr id="3" name="Flèche gauche 14"/>
        <xdr:cNvSpPr>
          <a:spLocks/>
        </xdr:cNvSpPr>
      </xdr:nvSpPr>
      <xdr:spPr>
        <a:xfrm>
          <a:off x="2171700" y="10306050"/>
          <a:ext cx="742950" cy="123825"/>
        </a:xfrm>
        <a:prstGeom prst="leftArrow">
          <a:avLst>
            <a:gd name="adj" fmla="val -4102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76200</xdr:rowOff>
    </xdr:from>
    <xdr:to>
      <xdr:col>2</xdr:col>
      <xdr:colOff>771525</xdr:colOff>
      <xdr:row>15</xdr:row>
      <xdr:rowOff>200025</xdr:rowOff>
    </xdr:to>
    <xdr:sp>
      <xdr:nvSpPr>
        <xdr:cNvPr id="4" name="Flèche gauche 16"/>
        <xdr:cNvSpPr>
          <a:spLocks/>
        </xdr:cNvSpPr>
      </xdr:nvSpPr>
      <xdr:spPr>
        <a:xfrm>
          <a:off x="2200275" y="4552950"/>
          <a:ext cx="742950" cy="123825"/>
        </a:xfrm>
        <a:prstGeom prst="leftArrow">
          <a:avLst>
            <a:gd name="adj" fmla="val -4102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1771650</xdr:colOff>
      <xdr:row>35</xdr:row>
      <xdr:rowOff>47625</xdr:rowOff>
    </xdr:from>
    <xdr:to>
      <xdr:col>2</xdr:col>
      <xdr:colOff>571500</xdr:colOff>
      <xdr:row>35</xdr:row>
      <xdr:rowOff>190500</xdr:rowOff>
    </xdr:to>
    <xdr:sp>
      <xdr:nvSpPr>
        <xdr:cNvPr id="1" name="Flèche gauche 1"/>
        <xdr:cNvSpPr>
          <a:spLocks/>
        </xdr:cNvSpPr>
      </xdr:nvSpPr>
      <xdr:spPr>
        <a:xfrm>
          <a:off x="3695700" y="8524875"/>
          <a:ext cx="685800" cy="142875"/>
        </a:xfrm>
        <a:prstGeom prst="leftArrow">
          <a:avLst>
            <a:gd name="adj" fmla="val -38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1885950</xdr:colOff>
      <xdr:row>24</xdr:row>
      <xdr:rowOff>47625</xdr:rowOff>
    </xdr:from>
    <xdr:to>
      <xdr:col>2</xdr:col>
      <xdr:colOff>685800</xdr:colOff>
      <xdr:row>24</xdr:row>
      <xdr:rowOff>180975</xdr:rowOff>
    </xdr:to>
    <xdr:sp>
      <xdr:nvSpPr>
        <xdr:cNvPr id="2" name="Flèche gauche 2"/>
        <xdr:cNvSpPr>
          <a:spLocks/>
        </xdr:cNvSpPr>
      </xdr:nvSpPr>
      <xdr:spPr>
        <a:xfrm>
          <a:off x="3810000" y="5953125"/>
          <a:ext cx="685800" cy="133350"/>
        </a:xfrm>
        <a:prstGeom prst="leftArrow">
          <a:avLst>
            <a:gd name="adj" fmla="val -4027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33</xdr:row>
      <xdr:rowOff>47625</xdr:rowOff>
    </xdr:from>
    <xdr:to>
      <xdr:col>2</xdr:col>
      <xdr:colOff>714375</xdr:colOff>
      <xdr:row>33</xdr:row>
      <xdr:rowOff>190500</xdr:rowOff>
    </xdr:to>
    <xdr:sp>
      <xdr:nvSpPr>
        <xdr:cNvPr id="3" name="Flèche gauche 3"/>
        <xdr:cNvSpPr>
          <a:spLocks/>
        </xdr:cNvSpPr>
      </xdr:nvSpPr>
      <xdr:spPr>
        <a:xfrm>
          <a:off x="3857625" y="8048625"/>
          <a:ext cx="666750" cy="142875"/>
        </a:xfrm>
        <a:prstGeom prst="leftArrow">
          <a:avLst>
            <a:gd name="adj" fmla="val -40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1504950</xdr:colOff>
      <xdr:row>38</xdr:row>
      <xdr:rowOff>47625</xdr:rowOff>
    </xdr:from>
    <xdr:to>
      <xdr:col>2</xdr:col>
      <xdr:colOff>400050</xdr:colOff>
      <xdr:row>38</xdr:row>
      <xdr:rowOff>190500</xdr:rowOff>
    </xdr:to>
    <xdr:sp>
      <xdr:nvSpPr>
        <xdr:cNvPr id="4" name="Flèche gauche 4"/>
        <xdr:cNvSpPr>
          <a:spLocks/>
        </xdr:cNvSpPr>
      </xdr:nvSpPr>
      <xdr:spPr>
        <a:xfrm>
          <a:off x="3429000" y="9229725"/>
          <a:ext cx="781050" cy="142875"/>
        </a:xfrm>
        <a:prstGeom prst="leftArrow">
          <a:avLst>
            <a:gd name="adj" fmla="val -377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9</xdr:row>
      <xdr:rowOff>66675</xdr:rowOff>
    </xdr:from>
    <xdr:to>
      <xdr:col>2</xdr:col>
      <xdr:colOff>838200</xdr:colOff>
      <xdr:row>9</xdr:row>
      <xdr:rowOff>200025</xdr:rowOff>
    </xdr:to>
    <xdr:sp>
      <xdr:nvSpPr>
        <xdr:cNvPr id="5" name="Flèche gauche 5"/>
        <xdr:cNvSpPr>
          <a:spLocks/>
        </xdr:cNvSpPr>
      </xdr:nvSpPr>
      <xdr:spPr>
        <a:xfrm>
          <a:off x="3905250" y="2400300"/>
          <a:ext cx="742950" cy="133350"/>
        </a:xfrm>
        <a:prstGeom prst="leftArrow">
          <a:avLst>
            <a:gd name="adj" fmla="val -4102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16</xdr:row>
      <xdr:rowOff>76200</xdr:rowOff>
    </xdr:from>
    <xdr:to>
      <xdr:col>2</xdr:col>
      <xdr:colOff>771525</xdr:colOff>
      <xdr:row>16</xdr:row>
      <xdr:rowOff>200025</xdr:rowOff>
    </xdr:to>
    <xdr:sp>
      <xdr:nvSpPr>
        <xdr:cNvPr id="6" name="Flèche gauche 6"/>
        <xdr:cNvSpPr>
          <a:spLocks/>
        </xdr:cNvSpPr>
      </xdr:nvSpPr>
      <xdr:spPr>
        <a:xfrm>
          <a:off x="3838575" y="4076700"/>
          <a:ext cx="742950" cy="123825"/>
        </a:xfrm>
        <a:prstGeom prst="leftArrow">
          <a:avLst>
            <a:gd name="adj" fmla="val -4102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35</xdr:row>
      <xdr:rowOff>171450</xdr:rowOff>
    </xdr:from>
    <xdr:to>
      <xdr:col>6</xdr:col>
      <xdr:colOff>2133600</xdr:colOff>
      <xdr:row>35</xdr:row>
      <xdr:rowOff>228600</xdr:rowOff>
    </xdr:to>
    <xdr:sp>
      <xdr:nvSpPr>
        <xdr:cNvPr id="1" name="Flèche gauche 7"/>
        <xdr:cNvSpPr>
          <a:spLocks/>
        </xdr:cNvSpPr>
      </xdr:nvSpPr>
      <xdr:spPr>
        <a:xfrm>
          <a:off x="3181350" y="10944225"/>
          <a:ext cx="3743325" cy="57150"/>
        </a:xfrm>
        <a:prstGeom prst="leftArrow">
          <a:avLst>
            <a:gd name="adj" fmla="val -493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3"/>
  <sheetViews>
    <sheetView tabSelected="1" zoomScalePageLayoutView="0" workbookViewId="0" topLeftCell="A250">
      <selection activeCell="M268" sqref="A1:M268"/>
    </sheetView>
  </sheetViews>
  <sheetFormatPr defaultColWidth="11.421875" defaultRowHeight="12.75"/>
  <cols>
    <col min="1" max="1" width="18.57421875" style="0" customWidth="1"/>
    <col min="2" max="2" width="17.8515625" style="0" customWidth="1"/>
    <col min="3" max="3" width="17.421875" style="0" customWidth="1"/>
    <col min="4" max="4" width="16.8515625" style="464" customWidth="1"/>
    <col min="5" max="5" width="16.8515625" style="15" customWidth="1"/>
    <col min="6" max="6" width="15.7109375" style="15" customWidth="1"/>
    <col min="7" max="7" width="15.57421875" style="15" customWidth="1"/>
    <col min="8" max="8" width="18.7109375" style="15" customWidth="1"/>
    <col min="9" max="9" width="6.140625" style="0" customWidth="1"/>
    <col min="10" max="10" width="5.140625" style="0" customWidth="1"/>
    <col min="11" max="11" width="6.00390625" style="0" customWidth="1"/>
    <col min="12" max="12" width="47.7109375" style="0" hidden="1" customWidth="1"/>
    <col min="13" max="13" width="29.28125" style="0" customWidth="1"/>
    <col min="14" max="14" width="0.5625" style="0" hidden="1" customWidth="1"/>
    <col min="15" max="15" width="26.421875" style="137" customWidth="1"/>
    <col min="16" max="16" width="23.00390625" style="0" customWidth="1"/>
    <col min="17" max="17" width="11.8515625" style="0" bestFit="1" customWidth="1"/>
    <col min="19" max="19" width="5.57421875" style="0" customWidth="1"/>
    <col min="20" max="20" width="5.7109375" style="0" customWidth="1"/>
    <col min="21" max="21" width="4.8515625" style="0" customWidth="1"/>
    <col min="25" max="25" width="13.421875" style="0" customWidth="1"/>
  </cols>
  <sheetData>
    <row r="1" spans="1:16" ht="18" customHeight="1">
      <c r="A1" s="407"/>
      <c r="B1" s="408"/>
      <c r="C1" s="409"/>
      <c r="D1" s="452"/>
      <c r="E1" s="410"/>
      <c r="F1" s="410"/>
      <c r="G1" s="410"/>
      <c r="H1" s="410"/>
      <c r="I1" s="411"/>
      <c r="J1" s="411"/>
      <c r="K1" s="411"/>
      <c r="L1" s="412" t="s">
        <v>507</v>
      </c>
      <c r="M1" s="413" t="s">
        <v>233</v>
      </c>
      <c r="N1" s="224" t="s">
        <v>233</v>
      </c>
      <c r="O1" s="251"/>
      <c r="P1" s="15"/>
    </row>
    <row r="2" spans="1:16" ht="21.75" customHeight="1">
      <c r="A2" s="414"/>
      <c r="B2" s="160" t="s">
        <v>556</v>
      </c>
      <c r="C2" s="101"/>
      <c r="D2" s="196"/>
      <c r="E2" s="101"/>
      <c r="F2" s="220"/>
      <c r="G2" s="220"/>
      <c r="H2" s="221"/>
      <c r="I2" s="4"/>
      <c r="J2" s="4"/>
      <c r="K2" s="10"/>
      <c r="L2" s="99" t="s">
        <v>537</v>
      </c>
      <c r="M2" s="415" t="s">
        <v>253</v>
      </c>
      <c r="N2" s="225" t="s">
        <v>253</v>
      </c>
      <c r="O2" s="251"/>
      <c r="P2" s="15"/>
    </row>
    <row r="3" spans="1:16" ht="19.5" customHeight="1">
      <c r="A3" s="12"/>
      <c r="B3" s="227"/>
      <c r="C3" s="227"/>
      <c r="D3" s="453"/>
      <c r="E3" s="202"/>
      <c r="F3" s="202"/>
      <c r="G3" s="221" t="s">
        <v>555</v>
      </c>
      <c r="H3"/>
      <c r="I3" s="227"/>
      <c r="J3" s="227"/>
      <c r="K3" s="227"/>
      <c r="L3" s="99" t="s">
        <v>538</v>
      </c>
      <c r="M3" s="415" t="s">
        <v>234</v>
      </c>
      <c r="N3" s="225" t="s">
        <v>234</v>
      </c>
      <c r="O3" s="251"/>
      <c r="P3" s="15"/>
    </row>
    <row r="4" spans="1:16" ht="22.5" customHeight="1" thickBot="1">
      <c r="A4" s="5"/>
      <c r="B4" s="6"/>
      <c r="C4" s="7"/>
      <c r="D4" s="454"/>
      <c r="E4" s="222"/>
      <c r="F4" s="222"/>
      <c r="G4" s="223"/>
      <c r="H4" s="223"/>
      <c r="I4" s="7"/>
      <c r="J4" s="7"/>
      <c r="K4" s="8"/>
      <c r="L4" s="254" t="s">
        <v>539</v>
      </c>
      <c r="M4" s="416" t="s">
        <v>543</v>
      </c>
      <c r="N4" s="226" t="s">
        <v>235</v>
      </c>
      <c r="O4" s="251"/>
      <c r="P4" s="15"/>
    </row>
    <row r="5" spans="1:16" ht="51" customHeight="1" thickBot="1">
      <c r="A5" s="466" t="s">
        <v>540</v>
      </c>
      <c r="B5" s="466" t="s">
        <v>552</v>
      </c>
      <c r="C5" s="467" t="s">
        <v>551</v>
      </c>
      <c r="D5" s="466" t="s">
        <v>536</v>
      </c>
      <c r="E5" s="466" t="s">
        <v>550</v>
      </c>
      <c r="F5" s="468" t="s">
        <v>548</v>
      </c>
      <c r="G5" s="466" t="s">
        <v>535</v>
      </c>
      <c r="H5" s="469" t="s">
        <v>549</v>
      </c>
      <c r="I5" s="468" t="s">
        <v>0</v>
      </c>
      <c r="J5" s="466" t="s">
        <v>1</v>
      </c>
      <c r="K5" s="466" t="s">
        <v>2</v>
      </c>
      <c r="L5" s="470" t="s">
        <v>506</v>
      </c>
      <c r="M5" s="471" t="s">
        <v>254</v>
      </c>
      <c r="N5" s="405" t="s">
        <v>254</v>
      </c>
      <c r="O5" s="252"/>
      <c r="P5" s="144"/>
    </row>
    <row r="6" spans="1:16" ht="20.25" customHeight="1">
      <c r="A6" s="190"/>
      <c r="B6" s="190"/>
      <c r="C6" s="229"/>
      <c r="D6" s="455"/>
      <c r="E6" s="191"/>
      <c r="F6" s="194"/>
      <c r="G6" s="192"/>
      <c r="H6" s="195"/>
      <c r="I6" s="76"/>
      <c r="J6" s="31"/>
      <c r="K6" s="77"/>
      <c r="L6" s="103" t="s">
        <v>275</v>
      </c>
      <c r="M6" s="54" t="s">
        <v>46</v>
      </c>
      <c r="N6" s="54" t="s">
        <v>275</v>
      </c>
      <c r="O6" s="252"/>
      <c r="P6" s="144"/>
    </row>
    <row r="7" spans="1:16" ht="21" customHeight="1">
      <c r="A7" s="230">
        <f aca="true" t="shared" si="0" ref="A7:A12">E7-D7</f>
        <v>18000</v>
      </c>
      <c r="B7" s="193">
        <f aca="true" t="shared" si="1" ref="B7:B12">D7-C7</f>
        <v>0</v>
      </c>
      <c r="C7" s="193">
        <v>1686000</v>
      </c>
      <c r="D7" s="198">
        <v>1686000</v>
      </c>
      <c r="E7" s="193">
        <f>H7+G7+F7</f>
        <v>1704000</v>
      </c>
      <c r="F7" s="429"/>
      <c r="G7" s="446"/>
      <c r="H7" s="193">
        <v>1704000</v>
      </c>
      <c r="I7" s="78">
        <v>11</v>
      </c>
      <c r="J7" s="32">
        <v>10</v>
      </c>
      <c r="K7" s="79">
        <v>10</v>
      </c>
      <c r="L7" s="69" t="s">
        <v>269</v>
      </c>
      <c r="M7" s="50" t="s">
        <v>64</v>
      </c>
      <c r="N7" s="244" t="s">
        <v>269</v>
      </c>
      <c r="O7" s="252"/>
      <c r="P7" s="197"/>
    </row>
    <row r="8" spans="1:16" ht="21.75" customHeight="1">
      <c r="A8" s="230">
        <f t="shared" si="0"/>
        <v>10000</v>
      </c>
      <c r="B8" s="193">
        <f t="shared" si="1"/>
        <v>0</v>
      </c>
      <c r="C8" s="193"/>
      <c r="D8" s="198"/>
      <c r="E8" s="193">
        <f aca="true" t="shared" si="2" ref="E8:E71">H8+G8+F8</f>
        <v>10000</v>
      </c>
      <c r="F8" s="429"/>
      <c r="G8" s="447"/>
      <c r="H8" s="193">
        <v>10000</v>
      </c>
      <c r="I8" s="78">
        <v>12</v>
      </c>
      <c r="J8" s="32">
        <v>10</v>
      </c>
      <c r="K8" s="79">
        <v>10</v>
      </c>
      <c r="L8" s="70" t="s">
        <v>270</v>
      </c>
      <c r="M8" s="50" t="s">
        <v>65</v>
      </c>
      <c r="N8" s="246" t="s">
        <v>270</v>
      </c>
      <c r="O8" s="252"/>
      <c r="P8" s="197"/>
    </row>
    <row r="9" spans="1:16" ht="20.25" customHeight="1">
      <c r="A9" s="230">
        <f t="shared" si="0"/>
        <v>53850</v>
      </c>
      <c r="B9" s="193">
        <f t="shared" si="1"/>
        <v>0</v>
      </c>
      <c r="C9" s="193"/>
      <c r="D9" s="198">
        <f>3850-3850</f>
        <v>0</v>
      </c>
      <c r="E9" s="193">
        <f t="shared" si="2"/>
        <v>53850</v>
      </c>
      <c r="F9" s="429">
        <v>3850</v>
      </c>
      <c r="G9" s="448"/>
      <c r="H9" s="193">
        <v>50000</v>
      </c>
      <c r="I9" s="93">
        <v>13</v>
      </c>
      <c r="J9" s="36">
        <v>10</v>
      </c>
      <c r="K9" s="94">
        <v>10</v>
      </c>
      <c r="L9" s="188" t="s">
        <v>271</v>
      </c>
      <c r="M9" s="53" t="s">
        <v>67</v>
      </c>
      <c r="N9" s="244"/>
      <c r="O9" s="251"/>
      <c r="P9" s="15"/>
    </row>
    <row r="10" spans="1:16" ht="24" customHeight="1">
      <c r="A10" s="230">
        <f t="shared" si="0"/>
        <v>9280</v>
      </c>
      <c r="B10" s="193">
        <f t="shared" si="1"/>
        <v>0</v>
      </c>
      <c r="C10" s="193">
        <v>720</v>
      </c>
      <c r="D10" s="198">
        <v>720</v>
      </c>
      <c r="E10" s="193">
        <f t="shared" si="2"/>
        <v>10000</v>
      </c>
      <c r="F10" s="207"/>
      <c r="G10" s="448"/>
      <c r="H10" s="193">
        <v>10000</v>
      </c>
      <c r="I10" s="93">
        <v>14</v>
      </c>
      <c r="J10" s="36">
        <v>10</v>
      </c>
      <c r="K10" s="94">
        <v>10</v>
      </c>
      <c r="L10" s="219" t="s">
        <v>272</v>
      </c>
      <c r="M10" s="53" t="s">
        <v>66</v>
      </c>
      <c r="N10" s="244"/>
      <c r="O10" s="251"/>
      <c r="P10" s="15"/>
    </row>
    <row r="11" spans="1:16" ht="16.5" customHeight="1">
      <c r="A11" s="230">
        <f t="shared" si="0"/>
        <v>56000</v>
      </c>
      <c r="B11" s="193">
        <f t="shared" si="1"/>
        <v>0</v>
      </c>
      <c r="C11" s="193"/>
      <c r="D11" s="198">
        <f>6000-6000</f>
        <v>0</v>
      </c>
      <c r="E11" s="193">
        <f t="shared" si="2"/>
        <v>56000</v>
      </c>
      <c r="F11" s="429">
        <v>6000</v>
      </c>
      <c r="G11" s="447"/>
      <c r="H11" s="193">
        <v>50000</v>
      </c>
      <c r="I11" s="78">
        <v>15</v>
      </c>
      <c r="J11" s="32">
        <v>10</v>
      </c>
      <c r="K11" s="79">
        <v>10</v>
      </c>
      <c r="L11" s="69" t="s">
        <v>273</v>
      </c>
      <c r="M11" s="50" t="s">
        <v>8</v>
      </c>
      <c r="N11" s="244" t="s">
        <v>273</v>
      </c>
      <c r="O11" s="251"/>
      <c r="P11" s="15"/>
    </row>
    <row r="12" spans="1:16" ht="16.5" customHeight="1">
      <c r="A12" s="230">
        <f t="shared" si="0"/>
        <v>32904</v>
      </c>
      <c r="B12" s="193">
        <f t="shared" si="1"/>
        <v>124579.20000000001</v>
      </c>
      <c r="C12" s="193">
        <v>87096</v>
      </c>
      <c r="D12" s="198">
        <f>212546.16-870.96</f>
        <v>211675.2</v>
      </c>
      <c r="E12" s="193">
        <f t="shared" si="2"/>
        <v>244579.2</v>
      </c>
      <c r="F12" s="429">
        <v>124579.2</v>
      </c>
      <c r="G12" s="447"/>
      <c r="H12" s="193">
        <v>120000</v>
      </c>
      <c r="I12" s="78">
        <v>16</v>
      </c>
      <c r="J12" s="32">
        <v>10</v>
      </c>
      <c r="K12" s="79">
        <v>10</v>
      </c>
      <c r="L12" s="69" t="s">
        <v>274</v>
      </c>
      <c r="M12" s="50" t="s">
        <v>96</v>
      </c>
      <c r="N12" s="244" t="s">
        <v>274</v>
      </c>
      <c r="O12" s="251"/>
      <c r="P12" s="15"/>
    </row>
    <row r="13" spans="1:16" ht="16.5" customHeight="1">
      <c r="A13" s="230">
        <f aca="true" t="shared" si="3" ref="A13:A22">E13-D13</f>
        <v>0</v>
      </c>
      <c r="B13" s="193">
        <f aca="true" t="shared" si="4" ref="B13:B22">D13-C13</f>
        <v>0</v>
      </c>
      <c r="C13" s="193"/>
      <c r="D13" s="198"/>
      <c r="E13" s="193">
        <f t="shared" si="2"/>
        <v>0</v>
      </c>
      <c r="F13" s="429"/>
      <c r="G13" s="447"/>
      <c r="H13" s="193"/>
      <c r="I13" s="78">
        <v>20</v>
      </c>
      <c r="J13" s="32">
        <v>10</v>
      </c>
      <c r="K13" s="79">
        <v>10</v>
      </c>
      <c r="L13" s="72" t="s">
        <v>276</v>
      </c>
      <c r="M13" s="50" t="s">
        <v>7</v>
      </c>
      <c r="N13" s="406" t="s">
        <v>276</v>
      </c>
      <c r="O13" s="251"/>
      <c r="P13" s="15"/>
    </row>
    <row r="14" spans="1:16" ht="16.5" customHeight="1">
      <c r="A14" s="230">
        <f t="shared" si="3"/>
        <v>1168</v>
      </c>
      <c r="B14" s="193">
        <f t="shared" si="4"/>
        <v>0</v>
      </c>
      <c r="C14" s="198">
        <v>98832</v>
      </c>
      <c r="D14" s="198">
        <v>98832</v>
      </c>
      <c r="E14" s="193">
        <f t="shared" si="2"/>
        <v>100000</v>
      </c>
      <c r="F14" s="429"/>
      <c r="G14" s="447"/>
      <c r="H14" s="193">
        <v>100000</v>
      </c>
      <c r="I14" s="78">
        <v>21</v>
      </c>
      <c r="J14" s="32">
        <v>10</v>
      </c>
      <c r="K14" s="79">
        <v>10</v>
      </c>
      <c r="L14" s="70" t="s">
        <v>277</v>
      </c>
      <c r="M14" s="50" t="s">
        <v>3</v>
      </c>
      <c r="N14" s="246" t="s">
        <v>277</v>
      </c>
      <c r="O14" s="500" t="s">
        <v>557</v>
      </c>
      <c r="P14" s="464" t="s">
        <v>558</v>
      </c>
    </row>
    <row r="15" spans="1:17" ht="16.5" customHeight="1">
      <c r="A15" s="230">
        <f t="shared" si="3"/>
        <v>5600</v>
      </c>
      <c r="B15" s="193">
        <f>D15-C15</f>
        <v>0</v>
      </c>
      <c r="C15" s="193">
        <v>194400</v>
      </c>
      <c r="D15" s="198">
        <v>194400</v>
      </c>
      <c r="E15" s="193">
        <f t="shared" si="2"/>
        <v>200000</v>
      </c>
      <c r="F15" s="429"/>
      <c r="G15" s="446">
        <f>-200000+200000</f>
        <v>0</v>
      </c>
      <c r="H15" s="193">
        <v>200000</v>
      </c>
      <c r="I15" s="78">
        <v>22</v>
      </c>
      <c r="J15" s="32">
        <v>10</v>
      </c>
      <c r="K15" s="79">
        <v>10</v>
      </c>
      <c r="L15" s="69" t="s">
        <v>278</v>
      </c>
      <c r="M15" s="53" t="s">
        <v>4</v>
      </c>
      <c r="N15" s="244" t="s">
        <v>278</v>
      </c>
      <c r="O15" s="501">
        <v>200000</v>
      </c>
      <c r="P15" s="502">
        <v>200000</v>
      </c>
      <c r="Q15" s="137"/>
    </row>
    <row r="16" spans="1:16" ht="22.5" customHeight="1">
      <c r="A16" s="230">
        <f t="shared" si="3"/>
        <v>20770</v>
      </c>
      <c r="B16" s="193">
        <f t="shared" si="4"/>
        <v>0</v>
      </c>
      <c r="C16" s="193">
        <v>79230</v>
      </c>
      <c r="D16" s="198">
        <v>79230</v>
      </c>
      <c r="E16" s="193">
        <f t="shared" si="2"/>
        <v>100000</v>
      </c>
      <c r="F16" s="429"/>
      <c r="G16" s="447"/>
      <c r="H16" s="193">
        <v>100000</v>
      </c>
      <c r="I16" s="78">
        <v>23</v>
      </c>
      <c r="J16" s="32">
        <v>10</v>
      </c>
      <c r="K16" s="79">
        <v>10</v>
      </c>
      <c r="L16" s="70" t="s">
        <v>279</v>
      </c>
      <c r="M16" s="50" t="s">
        <v>68</v>
      </c>
      <c r="N16" s="246" t="s">
        <v>279</v>
      </c>
      <c r="O16" s="251"/>
      <c r="P16" s="15"/>
    </row>
    <row r="17" spans="1:16" ht="18.75" customHeight="1">
      <c r="A17" s="230">
        <f t="shared" si="3"/>
        <v>60300</v>
      </c>
      <c r="B17" s="193">
        <f t="shared" si="4"/>
        <v>0</v>
      </c>
      <c r="C17" s="198">
        <v>459700</v>
      </c>
      <c r="D17" s="198">
        <v>459700</v>
      </c>
      <c r="E17" s="193">
        <f t="shared" si="2"/>
        <v>520000</v>
      </c>
      <c r="F17" s="429"/>
      <c r="G17" s="447">
        <f>200000-200000+20000</f>
        <v>20000</v>
      </c>
      <c r="H17" s="193">
        <v>500000</v>
      </c>
      <c r="I17" s="78">
        <v>24</v>
      </c>
      <c r="J17" s="32">
        <v>10</v>
      </c>
      <c r="K17" s="79">
        <v>10</v>
      </c>
      <c r="L17" s="70" t="s">
        <v>280</v>
      </c>
      <c r="M17" s="53" t="s">
        <v>56</v>
      </c>
      <c r="N17" s="246" t="s">
        <v>280</v>
      </c>
      <c r="O17" s="500" t="s">
        <v>557</v>
      </c>
      <c r="P17" s="464" t="s">
        <v>558</v>
      </c>
    </row>
    <row r="18" spans="1:17" ht="22.5" customHeight="1">
      <c r="A18" s="230">
        <f t="shared" si="3"/>
        <v>100</v>
      </c>
      <c r="B18" s="193">
        <f t="shared" si="4"/>
        <v>0</v>
      </c>
      <c r="C18" s="193"/>
      <c r="D18" s="198"/>
      <c r="E18" s="193">
        <f t="shared" si="2"/>
        <v>100</v>
      </c>
      <c r="F18" s="429"/>
      <c r="G18" s="447"/>
      <c r="H18" s="193">
        <v>100</v>
      </c>
      <c r="I18" s="78">
        <v>25</v>
      </c>
      <c r="J18" s="32">
        <v>10</v>
      </c>
      <c r="K18" s="79">
        <v>10</v>
      </c>
      <c r="L18" s="69" t="s">
        <v>281</v>
      </c>
      <c r="M18" s="53" t="s">
        <v>9</v>
      </c>
      <c r="N18" s="244" t="s">
        <v>281</v>
      </c>
      <c r="O18" s="501">
        <v>200000</v>
      </c>
      <c r="P18" s="502">
        <v>200000</v>
      </c>
      <c r="Q18" s="137">
        <v>20000</v>
      </c>
    </row>
    <row r="19" spans="1:16" ht="16.5" customHeight="1">
      <c r="A19" s="230">
        <f t="shared" si="3"/>
        <v>0</v>
      </c>
      <c r="B19" s="193">
        <f t="shared" si="4"/>
        <v>0</v>
      </c>
      <c r="C19" s="193"/>
      <c r="D19" s="198"/>
      <c r="E19" s="193">
        <f t="shared" si="2"/>
        <v>0</v>
      </c>
      <c r="F19" s="429"/>
      <c r="G19" s="447"/>
      <c r="H19" s="193"/>
      <c r="I19" s="78">
        <v>30</v>
      </c>
      <c r="J19" s="32">
        <v>10</v>
      </c>
      <c r="K19" s="79">
        <v>10</v>
      </c>
      <c r="L19" s="72" t="s">
        <v>291</v>
      </c>
      <c r="M19" s="53" t="s">
        <v>47</v>
      </c>
      <c r="N19" s="406" t="s">
        <v>291</v>
      </c>
      <c r="O19" s="251"/>
      <c r="P19" s="15"/>
    </row>
    <row r="20" spans="1:16" ht="16.5" customHeight="1">
      <c r="A20" s="230">
        <f t="shared" si="3"/>
        <v>0</v>
      </c>
      <c r="B20" s="193">
        <f t="shared" si="4"/>
        <v>0</v>
      </c>
      <c r="C20" s="193"/>
      <c r="D20" s="198"/>
      <c r="E20" s="193">
        <f t="shared" si="2"/>
        <v>0</v>
      </c>
      <c r="F20" s="429"/>
      <c r="G20" s="446">
        <v>-10000</v>
      </c>
      <c r="H20" s="193">
        <v>10000</v>
      </c>
      <c r="I20" s="78">
        <v>31</v>
      </c>
      <c r="J20" s="32">
        <v>10</v>
      </c>
      <c r="K20" s="79">
        <v>10</v>
      </c>
      <c r="L20" s="69" t="s">
        <v>283</v>
      </c>
      <c r="M20" s="53" t="s">
        <v>97</v>
      </c>
      <c r="N20" s="244" t="s">
        <v>283</v>
      </c>
      <c r="O20" s="500" t="s">
        <v>557</v>
      </c>
      <c r="P20" s="15"/>
    </row>
    <row r="21" spans="1:16" ht="16.5" customHeight="1">
      <c r="A21" s="230">
        <f t="shared" si="3"/>
        <v>0</v>
      </c>
      <c r="B21" s="193">
        <f t="shared" si="4"/>
        <v>0</v>
      </c>
      <c r="C21" s="193"/>
      <c r="D21" s="198"/>
      <c r="E21" s="193">
        <f t="shared" si="2"/>
        <v>0</v>
      </c>
      <c r="F21" s="429"/>
      <c r="G21" s="446">
        <v>-10000</v>
      </c>
      <c r="H21" s="193">
        <v>10000</v>
      </c>
      <c r="I21" s="78">
        <v>32</v>
      </c>
      <c r="J21" s="32">
        <v>10</v>
      </c>
      <c r="K21" s="79">
        <v>10</v>
      </c>
      <c r="L21" s="69" t="s">
        <v>284</v>
      </c>
      <c r="M21" s="53" t="s">
        <v>98</v>
      </c>
      <c r="N21" s="244" t="s">
        <v>284</v>
      </c>
      <c r="O21" s="251">
        <v>10000</v>
      </c>
      <c r="P21" s="15"/>
    </row>
    <row r="22" spans="1:16" ht="16.5" customHeight="1">
      <c r="A22" s="230">
        <f t="shared" si="3"/>
        <v>100</v>
      </c>
      <c r="B22" s="193">
        <f t="shared" si="4"/>
        <v>0</v>
      </c>
      <c r="C22" s="193"/>
      <c r="D22" s="198"/>
      <c r="E22" s="193">
        <f t="shared" si="2"/>
        <v>100</v>
      </c>
      <c r="F22" s="429"/>
      <c r="G22" s="447"/>
      <c r="H22" s="193">
        <v>100</v>
      </c>
      <c r="I22" s="78">
        <v>33</v>
      </c>
      <c r="J22" s="32">
        <v>10</v>
      </c>
      <c r="K22" s="79">
        <v>10</v>
      </c>
      <c r="L22" s="69" t="s">
        <v>285</v>
      </c>
      <c r="M22" s="53" t="s">
        <v>236</v>
      </c>
      <c r="N22" s="244" t="s">
        <v>285</v>
      </c>
      <c r="O22" s="251">
        <v>10000</v>
      </c>
      <c r="P22" s="15"/>
    </row>
    <row r="23" spans="1:16" ht="16.5" customHeight="1">
      <c r="A23" s="230">
        <f>E23-D23</f>
        <v>10000</v>
      </c>
      <c r="B23" s="193">
        <f>D23-C23</f>
        <v>0</v>
      </c>
      <c r="C23" s="193"/>
      <c r="D23" s="198"/>
      <c r="E23" s="193">
        <f t="shared" si="2"/>
        <v>10000</v>
      </c>
      <c r="F23" s="429"/>
      <c r="G23" s="447"/>
      <c r="H23" s="193">
        <v>10000</v>
      </c>
      <c r="I23" s="78">
        <v>34</v>
      </c>
      <c r="J23" s="32">
        <v>10</v>
      </c>
      <c r="K23" s="79">
        <v>10</v>
      </c>
      <c r="L23" s="69" t="s">
        <v>286</v>
      </c>
      <c r="M23" s="50" t="s">
        <v>100</v>
      </c>
      <c r="N23" s="244" t="s">
        <v>286</v>
      </c>
      <c r="O23" s="251"/>
      <c r="P23" s="15"/>
    </row>
    <row r="24" spans="1:16" ht="16.5" customHeight="1">
      <c r="A24" s="230">
        <f aca="true" t="shared" si="5" ref="A24:A35">E24-D24</f>
        <v>100</v>
      </c>
      <c r="B24" s="193">
        <f aca="true" t="shared" si="6" ref="B24:B35">D24-C24</f>
        <v>0</v>
      </c>
      <c r="C24" s="193"/>
      <c r="D24" s="198"/>
      <c r="E24" s="193">
        <f t="shared" si="2"/>
        <v>100</v>
      </c>
      <c r="F24" s="429"/>
      <c r="G24" s="447"/>
      <c r="H24" s="193">
        <v>100</v>
      </c>
      <c r="I24" s="78">
        <v>35</v>
      </c>
      <c r="J24" s="32">
        <v>10</v>
      </c>
      <c r="K24" s="79">
        <v>10</v>
      </c>
      <c r="L24" s="69" t="s">
        <v>287</v>
      </c>
      <c r="M24" s="50" t="s">
        <v>237</v>
      </c>
      <c r="N24" s="244" t="s">
        <v>287</v>
      </c>
      <c r="O24" s="251"/>
      <c r="P24" s="15"/>
    </row>
    <row r="25" spans="1:16" ht="16.5" customHeight="1">
      <c r="A25" s="230">
        <f t="shared" si="5"/>
        <v>0</v>
      </c>
      <c r="B25" s="193">
        <f t="shared" si="6"/>
        <v>0</v>
      </c>
      <c r="C25" s="193"/>
      <c r="D25" s="198"/>
      <c r="E25" s="193">
        <f t="shared" si="2"/>
        <v>0</v>
      </c>
      <c r="F25" s="429"/>
      <c r="G25" s="447"/>
      <c r="H25" s="193"/>
      <c r="I25" s="78">
        <v>40</v>
      </c>
      <c r="J25" s="32">
        <v>10</v>
      </c>
      <c r="K25" s="79">
        <v>10</v>
      </c>
      <c r="L25" s="72" t="s">
        <v>282</v>
      </c>
      <c r="M25" s="55" t="s">
        <v>197</v>
      </c>
      <c r="N25" s="406" t="s">
        <v>282</v>
      </c>
      <c r="O25" s="251"/>
      <c r="P25" s="15"/>
    </row>
    <row r="26" spans="1:16" ht="16.5" customHeight="1">
      <c r="A26" s="230">
        <f t="shared" si="5"/>
        <v>100</v>
      </c>
      <c r="B26" s="193">
        <f t="shared" si="6"/>
        <v>0</v>
      </c>
      <c r="C26" s="193"/>
      <c r="D26" s="198"/>
      <c r="E26" s="193">
        <f t="shared" si="2"/>
        <v>100</v>
      </c>
      <c r="F26" s="429"/>
      <c r="G26" s="447"/>
      <c r="H26" s="193">
        <v>100</v>
      </c>
      <c r="I26" s="78">
        <v>41</v>
      </c>
      <c r="J26" s="32">
        <v>10</v>
      </c>
      <c r="K26" s="79">
        <v>10</v>
      </c>
      <c r="L26" s="70" t="s">
        <v>288</v>
      </c>
      <c r="M26" s="50" t="s">
        <v>101</v>
      </c>
      <c r="N26" s="246" t="s">
        <v>288</v>
      </c>
      <c r="O26" s="251"/>
      <c r="P26" s="15"/>
    </row>
    <row r="27" spans="1:16" ht="16.5" customHeight="1">
      <c r="A27" s="230">
        <f t="shared" si="5"/>
        <v>100</v>
      </c>
      <c r="B27" s="193">
        <f t="shared" si="6"/>
        <v>0</v>
      </c>
      <c r="C27" s="193"/>
      <c r="D27" s="198"/>
      <c r="E27" s="193">
        <f t="shared" si="2"/>
        <v>100</v>
      </c>
      <c r="F27" s="429"/>
      <c r="G27" s="447"/>
      <c r="H27" s="193">
        <v>100</v>
      </c>
      <c r="I27" s="78">
        <v>42</v>
      </c>
      <c r="J27" s="32">
        <v>10</v>
      </c>
      <c r="K27" s="79">
        <v>10</v>
      </c>
      <c r="L27" s="70" t="s">
        <v>289</v>
      </c>
      <c r="M27" s="53" t="s">
        <v>102</v>
      </c>
      <c r="N27" s="246" t="s">
        <v>289</v>
      </c>
      <c r="O27" s="251"/>
      <c r="P27" s="15"/>
    </row>
    <row r="28" spans="1:16" ht="16.5" customHeight="1">
      <c r="A28" s="230">
        <f t="shared" si="5"/>
        <v>100</v>
      </c>
      <c r="B28" s="193">
        <f t="shared" si="6"/>
        <v>0</v>
      </c>
      <c r="C28" s="193"/>
      <c r="D28" s="198"/>
      <c r="E28" s="193">
        <f t="shared" si="2"/>
        <v>100</v>
      </c>
      <c r="F28" s="429"/>
      <c r="G28" s="447"/>
      <c r="H28" s="193">
        <v>100</v>
      </c>
      <c r="I28" s="78">
        <v>43</v>
      </c>
      <c r="J28" s="32">
        <v>10</v>
      </c>
      <c r="K28" s="79">
        <v>10</v>
      </c>
      <c r="L28" s="69" t="s">
        <v>290</v>
      </c>
      <c r="M28" s="50" t="s">
        <v>103</v>
      </c>
      <c r="N28" s="244" t="s">
        <v>290</v>
      </c>
      <c r="O28" s="251"/>
      <c r="P28" s="15"/>
    </row>
    <row r="29" spans="1:16" ht="16.5" customHeight="1">
      <c r="A29" s="230">
        <f t="shared" si="5"/>
        <v>100</v>
      </c>
      <c r="B29" s="193">
        <f t="shared" si="6"/>
        <v>0</v>
      </c>
      <c r="C29" s="193"/>
      <c r="D29" s="198"/>
      <c r="E29" s="193">
        <f t="shared" si="2"/>
        <v>100</v>
      </c>
      <c r="F29" s="429"/>
      <c r="G29" s="447"/>
      <c r="H29" s="193">
        <v>100</v>
      </c>
      <c r="I29" s="78">
        <v>44</v>
      </c>
      <c r="J29" s="32">
        <v>10</v>
      </c>
      <c r="K29" s="79">
        <v>10</v>
      </c>
      <c r="L29" s="70" t="s">
        <v>280</v>
      </c>
      <c r="M29" s="50" t="s">
        <v>104</v>
      </c>
      <c r="N29" s="246" t="s">
        <v>280</v>
      </c>
      <c r="O29" s="251"/>
      <c r="P29" s="15"/>
    </row>
    <row r="30" spans="1:16" ht="16.5" customHeight="1">
      <c r="A30" s="230">
        <f t="shared" si="5"/>
        <v>100</v>
      </c>
      <c r="B30" s="193">
        <f t="shared" si="6"/>
        <v>0</v>
      </c>
      <c r="C30" s="193"/>
      <c r="D30" s="198"/>
      <c r="E30" s="193">
        <f t="shared" si="2"/>
        <v>100</v>
      </c>
      <c r="F30" s="429"/>
      <c r="G30" s="447"/>
      <c r="H30" s="193">
        <v>100</v>
      </c>
      <c r="I30" s="78">
        <v>45</v>
      </c>
      <c r="J30" s="32">
        <v>10</v>
      </c>
      <c r="K30" s="79">
        <v>10</v>
      </c>
      <c r="L30" s="70" t="s">
        <v>279</v>
      </c>
      <c r="M30" s="50" t="s">
        <v>105</v>
      </c>
      <c r="N30" s="246" t="s">
        <v>279</v>
      </c>
      <c r="O30" s="251"/>
      <c r="P30" s="15"/>
    </row>
    <row r="31" spans="1:16" ht="15" customHeight="1">
      <c r="A31" s="230">
        <f t="shared" si="5"/>
        <v>0</v>
      </c>
      <c r="B31" s="193">
        <f t="shared" si="6"/>
        <v>0</v>
      </c>
      <c r="C31" s="193"/>
      <c r="D31" s="198"/>
      <c r="E31" s="193">
        <f t="shared" si="2"/>
        <v>0</v>
      </c>
      <c r="F31" s="429"/>
      <c r="G31" s="447"/>
      <c r="H31" s="193"/>
      <c r="I31" s="78">
        <v>50</v>
      </c>
      <c r="J31" s="32">
        <v>10</v>
      </c>
      <c r="K31" s="79">
        <v>10</v>
      </c>
      <c r="L31" s="72" t="s">
        <v>292</v>
      </c>
      <c r="M31" s="55" t="s">
        <v>198</v>
      </c>
      <c r="N31" s="406" t="s">
        <v>292</v>
      </c>
      <c r="O31" s="251"/>
      <c r="P31" s="15"/>
    </row>
    <row r="32" spans="1:16" ht="19.5" customHeight="1">
      <c r="A32" s="230">
        <f t="shared" si="5"/>
        <v>200000</v>
      </c>
      <c r="B32" s="193">
        <f t="shared" si="6"/>
        <v>0</v>
      </c>
      <c r="C32" s="193"/>
      <c r="D32" s="198"/>
      <c r="E32" s="193">
        <f t="shared" si="2"/>
        <v>200000</v>
      </c>
      <c r="F32" s="429"/>
      <c r="G32" s="447"/>
      <c r="H32" s="193">
        <v>200000</v>
      </c>
      <c r="I32" s="78">
        <v>51</v>
      </c>
      <c r="J32" s="32">
        <v>10</v>
      </c>
      <c r="K32" s="79">
        <v>10</v>
      </c>
      <c r="L32" s="70" t="s">
        <v>293</v>
      </c>
      <c r="M32" s="50" t="s">
        <v>57</v>
      </c>
      <c r="N32" s="246" t="s">
        <v>293</v>
      </c>
      <c r="O32" s="251"/>
      <c r="P32" s="15"/>
    </row>
    <row r="33" spans="1:16" ht="21.75" customHeight="1">
      <c r="A33" s="230">
        <f t="shared" si="5"/>
        <v>5000</v>
      </c>
      <c r="B33" s="193">
        <f t="shared" si="6"/>
        <v>0</v>
      </c>
      <c r="C33" s="193"/>
      <c r="D33" s="198"/>
      <c r="E33" s="193">
        <f t="shared" si="2"/>
        <v>5000</v>
      </c>
      <c r="F33" s="429"/>
      <c r="G33" s="447"/>
      <c r="H33" s="193">
        <v>5000</v>
      </c>
      <c r="I33" s="78">
        <v>52</v>
      </c>
      <c r="J33" s="32">
        <v>10</v>
      </c>
      <c r="K33" s="79">
        <v>10</v>
      </c>
      <c r="L33" s="69" t="s">
        <v>294</v>
      </c>
      <c r="M33" s="50" t="s">
        <v>10</v>
      </c>
      <c r="N33" s="244" t="s">
        <v>294</v>
      </c>
      <c r="O33" s="251"/>
      <c r="P33" s="15"/>
    </row>
    <row r="34" spans="1:16" ht="21.75" customHeight="1" thickBot="1">
      <c r="A34" s="231">
        <f t="shared" si="5"/>
        <v>5000</v>
      </c>
      <c r="B34" s="232">
        <f t="shared" si="6"/>
        <v>0</v>
      </c>
      <c r="C34" s="232"/>
      <c r="D34" s="456"/>
      <c r="E34" s="193">
        <f t="shared" si="2"/>
        <v>5000</v>
      </c>
      <c r="F34" s="444"/>
      <c r="G34" s="449"/>
      <c r="H34" s="232">
        <v>5000</v>
      </c>
      <c r="I34" s="80">
        <v>53</v>
      </c>
      <c r="J34" s="33">
        <v>10</v>
      </c>
      <c r="K34" s="81">
        <v>10</v>
      </c>
      <c r="L34" s="183" t="s">
        <v>295</v>
      </c>
      <c r="M34" s="51" t="s">
        <v>11</v>
      </c>
      <c r="N34" s="244" t="s">
        <v>295</v>
      </c>
      <c r="O34" s="251"/>
      <c r="P34" s="15"/>
    </row>
    <row r="35" spans="1:16" ht="24" customHeight="1">
      <c r="A35" s="233">
        <f t="shared" si="5"/>
        <v>20000</v>
      </c>
      <c r="B35" s="234">
        <f t="shared" si="6"/>
        <v>0</v>
      </c>
      <c r="C35" s="235"/>
      <c r="D35" s="235"/>
      <c r="E35" s="193">
        <f t="shared" si="2"/>
        <v>20000</v>
      </c>
      <c r="F35" s="445"/>
      <c r="G35" s="450"/>
      <c r="H35" s="234">
        <v>20000</v>
      </c>
      <c r="I35" s="82">
        <v>54</v>
      </c>
      <c r="J35" s="34">
        <v>10</v>
      </c>
      <c r="K35" s="83">
        <v>10</v>
      </c>
      <c r="L35" s="417" t="s">
        <v>296</v>
      </c>
      <c r="M35" s="52" t="s">
        <v>58</v>
      </c>
      <c r="N35" s="105" t="s">
        <v>296</v>
      </c>
      <c r="O35" s="251"/>
      <c r="P35" s="15"/>
    </row>
    <row r="36" spans="1:16" ht="35.25" customHeight="1" thickBot="1">
      <c r="A36" s="231">
        <f aca="true" t="shared" si="7" ref="A36:A71">E36-D36</f>
        <v>100</v>
      </c>
      <c r="B36" s="232">
        <f aca="true" t="shared" si="8" ref="B36:B71">D36-C36</f>
        <v>0</v>
      </c>
      <c r="C36" s="232"/>
      <c r="D36" s="456"/>
      <c r="E36" s="232">
        <f t="shared" si="2"/>
        <v>100</v>
      </c>
      <c r="F36" s="444"/>
      <c r="G36" s="449"/>
      <c r="H36" s="232">
        <v>100</v>
      </c>
      <c r="I36" s="80">
        <v>55</v>
      </c>
      <c r="J36" s="33">
        <v>10</v>
      </c>
      <c r="K36" s="81">
        <v>10</v>
      </c>
      <c r="L36" s="183" t="s">
        <v>297</v>
      </c>
      <c r="M36" s="51" t="s">
        <v>106</v>
      </c>
      <c r="N36" s="104" t="s">
        <v>297</v>
      </c>
      <c r="O36" s="251"/>
      <c r="P36" s="15"/>
    </row>
    <row r="37" spans="1:16" ht="16.5" customHeight="1">
      <c r="A37" s="233">
        <f t="shared" si="7"/>
        <v>0</v>
      </c>
      <c r="B37" s="234">
        <f t="shared" si="8"/>
        <v>0</v>
      </c>
      <c r="C37" s="234"/>
      <c r="D37" s="235"/>
      <c r="E37" s="234">
        <f t="shared" si="2"/>
        <v>0</v>
      </c>
      <c r="F37" s="445"/>
      <c r="G37" s="450"/>
      <c r="H37" s="234"/>
      <c r="I37" s="82">
        <v>60</v>
      </c>
      <c r="J37" s="34">
        <v>10</v>
      </c>
      <c r="K37" s="83">
        <v>10</v>
      </c>
      <c r="L37" s="103" t="s">
        <v>298</v>
      </c>
      <c r="M37" s="59" t="s">
        <v>199</v>
      </c>
      <c r="N37" s="106" t="s">
        <v>298</v>
      </c>
      <c r="O37" s="251"/>
      <c r="P37" s="15"/>
    </row>
    <row r="38" spans="1:16" ht="13.5" customHeight="1">
      <c r="A38" s="230">
        <f t="shared" si="7"/>
        <v>15000</v>
      </c>
      <c r="B38" s="193">
        <f t="shared" si="8"/>
        <v>0</v>
      </c>
      <c r="C38" s="193"/>
      <c r="D38" s="198"/>
      <c r="E38" s="193">
        <f t="shared" si="2"/>
        <v>15000</v>
      </c>
      <c r="F38" s="429"/>
      <c r="G38" s="447"/>
      <c r="H38" s="193">
        <v>15000</v>
      </c>
      <c r="I38" s="78">
        <v>61</v>
      </c>
      <c r="J38" s="32">
        <v>10</v>
      </c>
      <c r="K38" s="79">
        <v>10</v>
      </c>
      <c r="L38" s="69" t="s">
        <v>299</v>
      </c>
      <c r="M38" s="53" t="s">
        <v>107</v>
      </c>
      <c r="N38" s="104" t="s">
        <v>299</v>
      </c>
      <c r="O38" s="251"/>
      <c r="P38" s="15"/>
    </row>
    <row r="39" spans="1:16" ht="16.5" customHeight="1">
      <c r="A39" s="230">
        <f t="shared" si="7"/>
        <v>20000</v>
      </c>
      <c r="B39" s="193">
        <f t="shared" si="8"/>
        <v>0</v>
      </c>
      <c r="C39" s="193"/>
      <c r="D39" s="198"/>
      <c r="E39" s="193">
        <f t="shared" si="2"/>
        <v>20000</v>
      </c>
      <c r="F39" s="429"/>
      <c r="G39" s="447"/>
      <c r="H39" s="193">
        <v>20000</v>
      </c>
      <c r="I39" s="78">
        <v>62</v>
      </c>
      <c r="J39" s="32">
        <v>10</v>
      </c>
      <c r="K39" s="79">
        <v>10</v>
      </c>
      <c r="L39" s="69" t="s">
        <v>300</v>
      </c>
      <c r="M39" s="53" t="s">
        <v>108</v>
      </c>
      <c r="N39" s="104" t="s">
        <v>300</v>
      </c>
      <c r="O39" s="30"/>
      <c r="P39" s="15"/>
    </row>
    <row r="40" spans="1:16" ht="16.5" customHeight="1">
      <c r="A40" s="230">
        <f t="shared" si="7"/>
        <v>10000</v>
      </c>
      <c r="B40" s="193">
        <f t="shared" si="8"/>
        <v>0</v>
      </c>
      <c r="C40" s="193"/>
      <c r="D40" s="198"/>
      <c r="E40" s="193">
        <f t="shared" si="2"/>
        <v>10000</v>
      </c>
      <c r="F40" s="429"/>
      <c r="G40" s="447"/>
      <c r="H40" s="193">
        <v>10000</v>
      </c>
      <c r="I40" s="78">
        <v>63</v>
      </c>
      <c r="J40" s="32">
        <v>10</v>
      </c>
      <c r="K40" s="79">
        <v>10</v>
      </c>
      <c r="L40" s="69" t="s">
        <v>301</v>
      </c>
      <c r="M40" s="53" t="s">
        <v>238</v>
      </c>
      <c r="N40" s="104" t="s">
        <v>301</v>
      </c>
      <c r="O40" s="251"/>
      <c r="P40" s="15"/>
    </row>
    <row r="41" spans="1:16" ht="33.75" customHeight="1">
      <c r="A41" s="230">
        <f t="shared" si="7"/>
        <v>50000</v>
      </c>
      <c r="B41" s="193">
        <f t="shared" si="8"/>
        <v>0</v>
      </c>
      <c r="C41" s="193"/>
      <c r="D41" s="198"/>
      <c r="E41" s="193">
        <f t="shared" si="2"/>
        <v>50000</v>
      </c>
      <c r="F41" s="429"/>
      <c r="G41" s="447"/>
      <c r="H41" s="193">
        <v>50000</v>
      </c>
      <c r="I41" s="78">
        <v>64</v>
      </c>
      <c r="J41" s="32">
        <v>10</v>
      </c>
      <c r="K41" s="79">
        <v>10</v>
      </c>
      <c r="L41" s="69" t="s">
        <v>302</v>
      </c>
      <c r="M41" s="53" t="s">
        <v>243</v>
      </c>
      <c r="N41" s="104" t="s">
        <v>302</v>
      </c>
      <c r="O41" s="251"/>
      <c r="P41" s="15"/>
    </row>
    <row r="42" spans="1:16" ht="22.5" customHeight="1" thickBot="1">
      <c r="A42" s="231">
        <f t="shared" si="7"/>
        <v>10000</v>
      </c>
      <c r="B42" s="232">
        <f t="shared" si="8"/>
        <v>0</v>
      </c>
      <c r="C42" s="232"/>
      <c r="D42" s="456"/>
      <c r="E42" s="193">
        <f t="shared" si="2"/>
        <v>10000</v>
      </c>
      <c r="F42" s="444"/>
      <c r="G42" s="449"/>
      <c r="H42" s="232">
        <v>10000</v>
      </c>
      <c r="I42" s="80">
        <v>65</v>
      </c>
      <c r="J42" s="33">
        <v>10</v>
      </c>
      <c r="K42" s="81">
        <v>10</v>
      </c>
      <c r="L42" s="183" t="s">
        <v>303</v>
      </c>
      <c r="M42" s="51" t="s">
        <v>109</v>
      </c>
      <c r="N42" s="104" t="s">
        <v>303</v>
      </c>
      <c r="O42" s="251"/>
      <c r="P42" s="15"/>
    </row>
    <row r="43" spans="1:16" ht="15.75" customHeight="1">
      <c r="A43" s="233">
        <f t="shared" si="7"/>
        <v>10000</v>
      </c>
      <c r="B43" s="234">
        <f t="shared" si="8"/>
        <v>0</v>
      </c>
      <c r="C43" s="234"/>
      <c r="D43" s="235"/>
      <c r="E43" s="193">
        <f t="shared" si="2"/>
        <v>10000</v>
      </c>
      <c r="F43" s="445"/>
      <c r="G43" s="450"/>
      <c r="H43" s="234">
        <v>10000</v>
      </c>
      <c r="I43" s="82">
        <v>66</v>
      </c>
      <c r="J43" s="34">
        <v>10</v>
      </c>
      <c r="K43" s="83">
        <v>10</v>
      </c>
      <c r="L43" s="184" t="s">
        <v>304</v>
      </c>
      <c r="M43" s="52" t="s">
        <v>239</v>
      </c>
      <c r="N43" s="104" t="s">
        <v>304</v>
      </c>
      <c r="O43" s="251"/>
      <c r="P43" s="15"/>
    </row>
    <row r="44" spans="1:16" ht="15.75" customHeight="1">
      <c r="A44" s="230">
        <f t="shared" si="7"/>
        <v>100</v>
      </c>
      <c r="B44" s="193">
        <f t="shared" si="8"/>
        <v>0</v>
      </c>
      <c r="C44" s="193"/>
      <c r="D44" s="198"/>
      <c r="E44" s="193">
        <f t="shared" si="2"/>
        <v>100</v>
      </c>
      <c r="F44" s="429"/>
      <c r="G44" s="447"/>
      <c r="H44" s="193">
        <v>100</v>
      </c>
      <c r="I44" s="78">
        <v>67</v>
      </c>
      <c r="J44" s="32">
        <v>10</v>
      </c>
      <c r="K44" s="79">
        <v>10</v>
      </c>
      <c r="L44" s="69" t="s">
        <v>305</v>
      </c>
      <c r="M44" s="53" t="s">
        <v>240</v>
      </c>
      <c r="N44" s="104" t="s">
        <v>305</v>
      </c>
      <c r="O44" s="251"/>
      <c r="P44" s="15"/>
    </row>
    <row r="45" spans="1:16" ht="12.75" customHeight="1">
      <c r="A45" s="230">
        <f t="shared" si="7"/>
        <v>10000</v>
      </c>
      <c r="B45" s="193">
        <f t="shared" si="8"/>
        <v>0</v>
      </c>
      <c r="C45" s="193"/>
      <c r="D45" s="198"/>
      <c r="E45" s="193">
        <f t="shared" si="2"/>
        <v>10000</v>
      </c>
      <c r="F45" s="429"/>
      <c r="G45" s="447"/>
      <c r="H45" s="193">
        <v>10000</v>
      </c>
      <c r="I45" s="78">
        <v>68</v>
      </c>
      <c r="J45" s="32">
        <v>10</v>
      </c>
      <c r="K45" s="79">
        <v>10</v>
      </c>
      <c r="L45" s="69" t="s">
        <v>306</v>
      </c>
      <c r="M45" s="53" t="s">
        <v>110</v>
      </c>
      <c r="N45" s="104" t="s">
        <v>306</v>
      </c>
      <c r="O45" s="251"/>
      <c r="P45" s="15"/>
    </row>
    <row r="46" spans="1:16" ht="19.5" customHeight="1">
      <c r="A46" s="230">
        <f t="shared" si="7"/>
        <v>0</v>
      </c>
      <c r="B46" s="193">
        <f t="shared" si="8"/>
        <v>0</v>
      </c>
      <c r="C46" s="193"/>
      <c r="D46" s="198"/>
      <c r="E46" s="193">
        <f t="shared" si="2"/>
        <v>0</v>
      </c>
      <c r="F46" s="429"/>
      <c r="G46" s="447"/>
      <c r="H46" s="193"/>
      <c r="I46" s="78">
        <v>10</v>
      </c>
      <c r="J46" s="32">
        <v>20</v>
      </c>
      <c r="K46" s="79">
        <v>10</v>
      </c>
      <c r="L46" s="72" t="s">
        <v>307</v>
      </c>
      <c r="M46" s="56" t="s">
        <v>200</v>
      </c>
      <c r="N46" s="106" t="s">
        <v>307</v>
      </c>
      <c r="O46" s="402" t="s">
        <v>547</v>
      </c>
      <c r="P46" s="402"/>
    </row>
    <row r="47" spans="1:16" ht="19.5" customHeight="1" thickBot="1">
      <c r="A47" s="230">
        <f t="shared" si="7"/>
        <v>2999658.6099999994</v>
      </c>
      <c r="B47" s="193">
        <f t="shared" si="8"/>
        <v>0</v>
      </c>
      <c r="C47" s="198">
        <v>131474341.39</v>
      </c>
      <c r="D47" s="198">
        <v>131474341.39</v>
      </c>
      <c r="E47" s="193">
        <f t="shared" si="2"/>
        <v>134474000</v>
      </c>
      <c r="F47" s="429"/>
      <c r="G47" s="447">
        <v>1074000</v>
      </c>
      <c r="H47" s="193">
        <v>133400000</v>
      </c>
      <c r="I47" s="80">
        <v>11</v>
      </c>
      <c r="J47" s="33">
        <v>20</v>
      </c>
      <c r="K47" s="81">
        <v>10</v>
      </c>
      <c r="L47" s="75" t="s">
        <v>308</v>
      </c>
      <c r="M47" s="53" t="s">
        <v>111</v>
      </c>
      <c r="N47" s="107" t="s">
        <v>308</v>
      </c>
      <c r="O47" t="s">
        <v>546</v>
      </c>
      <c r="P47" s="15"/>
    </row>
    <row r="48" spans="1:16" ht="16.5" customHeight="1">
      <c r="A48" s="230">
        <f t="shared" si="7"/>
        <v>0</v>
      </c>
      <c r="B48" s="193">
        <f t="shared" si="8"/>
        <v>0</v>
      </c>
      <c r="C48" s="193"/>
      <c r="D48" s="198"/>
      <c r="E48" s="193">
        <f t="shared" si="2"/>
        <v>0</v>
      </c>
      <c r="F48" s="429"/>
      <c r="G48" s="447"/>
      <c r="H48" s="193"/>
      <c r="I48" s="84">
        <v>12</v>
      </c>
      <c r="J48" s="37">
        <v>20</v>
      </c>
      <c r="K48" s="85">
        <v>10</v>
      </c>
      <c r="L48" s="74" t="s">
        <v>309</v>
      </c>
      <c r="M48" s="53" t="s">
        <v>112</v>
      </c>
      <c r="N48" s="104" t="s">
        <v>309</v>
      </c>
      <c r="O48" s="30"/>
      <c r="P48" s="15"/>
    </row>
    <row r="49" spans="1:16" ht="16.5" customHeight="1">
      <c r="A49" s="230">
        <f t="shared" si="7"/>
        <v>0</v>
      </c>
      <c r="B49" s="193">
        <f t="shared" si="8"/>
        <v>0</v>
      </c>
      <c r="C49" s="193"/>
      <c r="D49" s="198"/>
      <c r="E49" s="193">
        <f t="shared" si="2"/>
        <v>0</v>
      </c>
      <c r="F49" s="429"/>
      <c r="G49" s="446">
        <v>-274000</v>
      </c>
      <c r="H49" s="193">
        <v>274000</v>
      </c>
      <c r="I49" s="78">
        <v>14</v>
      </c>
      <c r="J49" s="32">
        <v>20</v>
      </c>
      <c r="K49" s="79">
        <v>10</v>
      </c>
      <c r="L49" s="69" t="s">
        <v>310</v>
      </c>
      <c r="M49" s="50" t="s">
        <v>113</v>
      </c>
      <c r="N49" s="104" t="s">
        <v>310</v>
      </c>
      <c r="O49" s="30"/>
      <c r="P49" s="15"/>
    </row>
    <row r="50" spans="1:16" ht="16.5" customHeight="1">
      <c r="A50" s="230">
        <f t="shared" si="7"/>
        <v>0</v>
      </c>
      <c r="B50" s="193">
        <f t="shared" si="8"/>
        <v>0</v>
      </c>
      <c r="C50" s="193"/>
      <c r="D50" s="198"/>
      <c r="E50" s="193">
        <f t="shared" si="2"/>
        <v>0</v>
      </c>
      <c r="F50" s="429"/>
      <c r="G50" s="447"/>
      <c r="H50" s="193"/>
      <c r="I50" s="78">
        <v>20</v>
      </c>
      <c r="J50" s="32">
        <v>20</v>
      </c>
      <c r="K50" s="79">
        <v>10</v>
      </c>
      <c r="L50" s="72" t="s">
        <v>311</v>
      </c>
      <c r="M50" s="55" t="s">
        <v>201</v>
      </c>
      <c r="N50" s="106" t="s">
        <v>311</v>
      </c>
      <c r="O50" s="30"/>
      <c r="P50" s="15"/>
    </row>
    <row r="51" spans="1:16" ht="16.5" customHeight="1">
      <c r="A51" s="230">
        <f t="shared" si="7"/>
        <v>80606.45000000001</v>
      </c>
      <c r="B51" s="193">
        <f t="shared" si="8"/>
        <v>1920</v>
      </c>
      <c r="C51" s="193">
        <v>417473.55</v>
      </c>
      <c r="D51" s="198">
        <v>419393.55</v>
      </c>
      <c r="E51" s="193">
        <f t="shared" si="2"/>
        <v>500000</v>
      </c>
      <c r="F51" s="429"/>
      <c r="G51" s="447">
        <v>100000</v>
      </c>
      <c r="H51" s="193">
        <v>400000</v>
      </c>
      <c r="I51" s="78">
        <v>21</v>
      </c>
      <c r="J51" s="32">
        <v>20</v>
      </c>
      <c r="K51" s="79">
        <v>10</v>
      </c>
      <c r="L51" s="70" t="s">
        <v>312</v>
      </c>
      <c r="M51" s="50" t="s">
        <v>114</v>
      </c>
      <c r="N51" s="105" t="s">
        <v>312</v>
      </c>
      <c r="O51" s="30"/>
      <c r="P51" s="15"/>
    </row>
    <row r="52" spans="1:16" ht="16.5" customHeight="1">
      <c r="A52" s="230">
        <f t="shared" si="7"/>
        <v>10200</v>
      </c>
      <c r="B52" s="193">
        <f t="shared" si="8"/>
        <v>0</v>
      </c>
      <c r="C52" s="193">
        <v>2400</v>
      </c>
      <c r="D52" s="198">
        <v>2400</v>
      </c>
      <c r="E52" s="193">
        <f t="shared" si="2"/>
        <v>12600</v>
      </c>
      <c r="F52" s="429">
        <v>600</v>
      </c>
      <c r="G52" s="447"/>
      <c r="H52" s="193">
        <v>12000</v>
      </c>
      <c r="I52" s="78">
        <v>22</v>
      </c>
      <c r="J52" s="32">
        <v>20</v>
      </c>
      <c r="K52" s="79">
        <v>10</v>
      </c>
      <c r="L52" s="69" t="s">
        <v>313</v>
      </c>
      <c r="M52" s="50" t="s">
        <v>115</v>
      </c>
      <c r="N52" s="104" t="s">
        <v>313</v>
      </c>
      <c r="O52" s="30"/>
      <c r="P52" s="15"/>
    </row>
    <row r="53" spans="1:16" ht="16.5" customHeight="1">
      <c r="A53" s="230">
        <f t="shared" si="7"/>
        <v>403811.1500000004</v>
      </c>
      <c r="B53" s="193">
        <f t="shared" si="8"/>
        <v>0</v>
      </c>
      <c r="C53" s="198">
        <v>5596188.85</v>
      </c>
      <c r="D53" s="198">
        <v>5596188.85</v>
      </c>
      <c r="E53" s="193">
        <f t="shared" si="2"/>
        <v>6000000</v>
      </c>
      <c r="F53" s="429"/>
      <c r="G53" s="446"/>
      <c r="H53" s="193">
        <v>6000000</v>
      </c>
      <c r="I53" s="78">
        <v>24</v>
      </c>
      <c r="J53" s="32">
        <v>20</v>
      </c>
      <c r="K53" s="79">
        <v>10</v>
      </c>
      <c r="L53" s="69" t="s">
        <v>314</v>
      </c>
      <c r="M53" s="50" t="s">
        <v>116</v>
      </c>
      <c r="N53" s="104" t="s">
        <v>314</v>
      </c>
      <c r="O53"/>
      <c r="P53" s="15"/>
    </row>
    <row r="54" spans="1:16" ht="16.5" customHeight="1">
      <c r="A54" s="230">
        <f t="shared" si="7"/>
        <v>0</v>
      </c>
      <c r="B54" s="193">
        <f t="shared" si="8"/>
        <v>0</v>
      </c>
      <c r="C54" s="193"/>
      <c r="D54" s="198"/>
      <c r="E54" s="193">
        <f t="shared" si="2"/>
        <v>0</v>
      </c>
      <c r="F54" s="429"/>
      <c r="G54" s="447"/>
      <c r="H54" s="193"/>
      <c r="I54" s="78">
        <v>30</v>
      </c>
      <c r="J54" s="32">
        <v>20</v>
      </c>
      <c r="K54" s="79">
        <v>10</v>
      </c>
      <c r="L54" s="72" t="s">
        <v>315</v>
      </c>
      <c r="M54" s="55" t="s">
        <v>202</v>
      </c>
      <c r="N54" s="106" t="s">
        <v>315</v>
      </c>
      <c r="O54" s="30"/>
      <c r="P54" s="15"/>
    </row>
    <row r="55" spans="1:16" ht="16.5" customHeight="1">
      <c r="A55" s="230">
        <f t="shared" si="7"/>
        <v>478656.0999999996</v>
      </c>
      <c r="B55" s="193">
        <f t="shared" si="8"/>
        <v>0</v>
      </c>
      <c r="C55" s="198">
        <v>16263343.9</v>
      </c>
      <c r="D55" s="198">
        <v>16263343.9</v>
      </c>
      <c r="E55" s="193">
        <f t="shared" si="2"/>
        <v>16742000</v>
      </c>
      <c r="F55" s="429"/>
      <c r="G55" s="446">
        <v>-600000</v>
      </c>
      <c r="H55" s="193">
        <v>17342000</v>
      </c>
      <c r="I55" s="78">
        <v>31</v>
      </c>
      <c r="J55" s="32">
        <v>20</v>
      </c>
      <c r="K55" s="79">
        <v>10</v>
      </c>
      <c r="L55" s="69" t="s">
        <v>316</v>
      </c>
      <c r="M55" s="53" t="s">
        <v>117</v>
      </c>
      <c r="N55" s="104" t="s">
        <v>316</v>
      </c>
      <c r="O55" s="30"/>
      <c r="P55" s="15"/>
    </row>
    <row r="56" spans="1:16" ht="24.75" customHeight="1">
      <c r="A56" s="230">
        <f t="shared" si="7"/>
        <v>32880</v>
      </c>
      <c r="B56" s="193">
        <f t="shared" si="8"/>
        <v>0</v>
      </c>
      <c r="C56" s="193"/>
      <c r="D56" s="198"/>
      <c r="E56" s="193">
        <f t="shared" si="2"/>
        <v>32880</v>
      </c>
      <c r="F56" s="429"/>
      <c r="G56" s="447"/>
      <c r="H56" s="193">
        <v>32880</v>
      </c>
      <c r="I56" s="78">
        <v>32</v>
      </c>
      <c r="J56" s="32">
        <v>20</v>
      </c>
      <c r="K56" s="79">
        <v>10</v>
      </c>
      <c r="L56" s="69" t="s">
        <v>317</v>
      </c>
      <c r="M56" s="53" t="s">
        <v>118</v>
      </c>
      <c r="N56" s="104" t="s">
        <v>317</v>
      </c>
      <c r="O56" s="30"/>
      <c r="P56" s="15"/>
    </row>
    <row r="57" spans="1:16" ht="23.25" customHeight="1">
      <c r="A57" s="230">
        <f t="shared" si="7"/>
        <v>159121.83000000007</v>
      </c>
      <c r="B57" s="193">
        <f t="shared" si="8"/>
        <v>0</v>
      </c>
      <c r="C57" s="198">
        <v>2975878.17</v>
      </c>
      <c r="D57" s="198">
        <v>2975878.17</v>
      </c>
      <c r="E57" s="193">
        <f t="shared" si="2"/>
        <v>3135000</v>
      </c>
      <c r="F57" s="429"/>
      <c r="G57" s="446">
        <v>-200000</v>
      </c>
      <c r="H57" s="193">
        <v>3335000</v>
      </c>
      <c r="I57" s="78">
        <v>33</v>
      </c>
      <c r="J57" s="32">
        <v>20</v>
      </c>
      <c r="K57" s="79">
        <v>10</v>
      </c>
      <c r="L57" s="69" t="s">
        <v>318</v>
      </c>
      <c r="M57" s="50" t="s">
        <v>119</v>
      </c>
      <c r="N57" s="104" t="s">
        <v>318</v>
      </c>
      <c r="O57" s="30"/>
      <c r="P57" s="15"/>
    </row>
    <row r="58" spans="1:16" ht="16.5" customHeight="1">
      <c r="A58" s="230">
        <f t="shared" si="7"/>
        <v>23550</v>
      </c>
      <c r="B58" s="193">
        <f t="shared" si="8"/>
        <v>0</v>
      </c>
      <c r="C58" s="193">
        <v>6450</v>
      </c>
      <c r="D58" s="198">
        <v>6450</v>
      </c>
      <c r="E58" s="193">
        <f t="shared" si="2"/>
        <v>30000</v>
      </c>
      <c r="F58" s="429"/>
      <c r="G58" s="447"/>
      <c r="H58" s="193">
        <v>30000</v>
      </c>
      <c r="I58" s="78">
        <v>34</v>
      </c>
      <c r="J58" s="32">
        <v>20</v>
      </c>
      <c r="K58" s="79">
        <v>10</v>
      </c>
      <c r="L58" s="69" t="s">
        <v>319</v>
      </c>
      <c r="M58" s="50" t="s">
        <v>120</v>
      </c>
      <c r="N58" s="104" t="s">
        <v>319</v>
      </c>
      <c r="O58" s="30"/>
      <c r="P58" s="15"/>
    </row>
    <row r="59" spans="1:16" ht="16.5" customHeight="1">
      <c r="A59" s="230">
        <f t="shared" si="7"/>
        <v>0</v>
      </c>
      <c r="B59" s="193">
        <f t="shared" si="8"/>
        <v>0</v>
      </c>
      <c r="C59" s="193"/>
      <c r="D59" s="198"/>
      <c r="E59" s="193">
        <f t="shared" si="2"/>
        <v>0</v>
      </c>
      <c r="F59" s="429"/>
      <c r="G59" s="446">
        <v>-30000</v>
      </c>
      <c r="H59" s="193">
        <v>30000</v>
      </c>
      <c r="I59" s="78">
        <v>35</v>
      </c>
      <c r="J59" s="32">
        <v>20</v>
      </c>
      <c r="K59" s="79">
        <v>10</v>
      </c>
      <c r="L59" s="69"/>
      <c r="M59" s="189" t="s">
        <v>544</v>
      </c>
      <c r="N59" s="104"/>
      <c r="O59" s="200"/>
      <c r="P59" s="15"/>
    </row>
    <row r="60" spans="1:16" ht="16.5" customHeight="1">
      <c r="A60" s="230">
        <f t="shared" si="7"/>
        <v>15002</v>
      </c>
      <c r="B60" s="193">
        <f t="shared" si="8"/>
        <v>0</v>
      </c>
      <c r="C60" s="198">
        <v>373998</v>
      </c>
      <c r="D60" s="198">
        <v>373998</v>
      </c>
      <c r="E60" s="193">
        <f t="shared" si="2"/>
        <v>389000</v>
      </c>
      <c r="F60" s="429"/>
      <c r="G60" s="446">
        <f>-26000-70000-15000</f>
        <v>-111000</v>
      </c>
      <c r="H60" s="193">
        <v>500000</v>
      </c>
      <c r="I60" s="78">
        <v>38</v>
      </c>
      <c r="J60" s="32">
        <v>20</v>
      </c>
      <c r="K60" s="79">
        <v>10</v>
      </c>
      <c r="L60" s="69" t="s">
        <v>320</v>
      </c>
      <c r="M60" s="50" t="s">
        <v>122</v>
      </c>
      <c r="N60" s="104" t="s">
        <v>320</v>
      </c>
      <c r="O60" s="251"/>
      <c r="P60" s="15"/>
    </row>
    <row r="61" spans="1:16" ht="16.5" customHeight="1">
      <c r="A61" s="230">
        <f t="shared" si="7"/>
        <v>0</v>
      </c>
      <c r="B61" s="193">
        <f t="shared" si="8"/>
        <v>0</v>
      </c>
      <c r="C61" s="193"/>
      <c r="D61" s="198"/>
      <c r="E61" s="193">
        <f t="shared" si="2"/>
        <v>0</v>
      </c>
      <c r="F61" s="429"/>
      <c r="G61" s="447"/>
      <c r="H61" s="193"/>
      <c r="I61" s="78">
        <v>40</v>
      </c>
      <c r="J61" s="32">
        <v>20</v>
      </c>
      <c r="K61" s="79">
        <v>10</v>
      </c>
      <c r="L61" s="72" t="s">
        <v>321</v>
      </c>
      <c r="M61" s="55" t="s">
        <v>203</v>
      </c>
      <c r="N61" s="106" t="s">
        <v>321</v>
      </c>
      <c r="O61" s="251"/>
      <c r="P61" s="15"/>
    </row>
    <row r="62" spans="1:16" ht="16.5" customHeight="1">
      <c r="A62" s="230">
        <f t="shared" si="7"/>
        <v>9480</v>
      </c>
      <c r="B62" s="193">
        <f>D62-C62</f>
        <v>0</v>
      </c>
      <c r="C62" s="193">
        <v>22320</v>
      </c>
      <c r="D62" s="198">
        <v>22320</v>
      </c>
      <c r="E62" s="193">
        <f t="shared" si="2"/>
        <v>31800</v>
      </c>
      <c r="F62" s="429">
        <v>1800</v>
      </c>
      <c r="G62" s="447">
        <v>15000</v>
      </c>
      <c r="H62" s="193">
        <v>15000</v>
      </c>
      <c r="I62" s="78">
        <v>41</v>
      </c>
      <c r="J62" s="32">
        <v>20</v>
      </c>
      <c r="K62" s="79">
        <v>10</v>
      </c>
      <c r="L62" s="69" t="s">
        <v>322</v>
      </c>
      <c r="M62" s="53" t="s">
        <v>123</v>
      </c>
      <c r="N62" s="104" t="s">
        <v>322</v>
      </c>
      <c r="O62" s="251"/>
      <c r="P62" s="15"/>
    </row>
    <row r="63" spans="1:16" ht="16.5" customHeight="1">
      <c r="A63" s="230">
        <f t="shared" si="7"/>
        <v>29200</v>
      </c>
      <c r="B63" s="193">
        <f t="shared" si="8"/>
        <v>0</v>
      </c>
      <c r="C63" s="193">
        <v>25200</v>
      </c>
      <c r="D63" s="198">
        <v>25200</v>
      </c>
      <c r="E63" s="193">
        <f t="shared" si="2"/>
        <v>54400</v>
      </c>
      <c r="F63" s="429">
        <v>8400</v>
      </c>
      <c r="G63" s="447">
        <v>26000</v>
      </c>
      <c r="H63" s="193">
        <v>20000</v>
      </c>
      <c r="I63" s="78">
        <v>42</v>
      </c>
      <c r="J63" s="32">
        <v>20</v>
      </c>
      <c r="K63" s="79">
        <v>10</v>
      </c>
      <c r="L63" s="69" t="s">
        <v>323</v>
      </c>
      <c r="M63" s="53" t="s">
        <v>103</v>
      </c>
      <c r="N63" s="104" t="s">
        <v>323</v>
      </c>
      <c r="O63" s="251"/>
      <c r="P63" s="15"/>
    </row>
    <row r="64" spans="1:16" ht="16.5" customHeight="1" thickBot="1">
      <c r="A64" s="231">
        <f t="shared" si="7"/>
        <v>10000</v>
      </c>
      <c r="B64" s="232">
        <f t="shared" si="8"/>
        <v>0</v>
      </c>
      <c r="C64" s="232"/>
      <c r="D64" s="456"/>
      <c r="E64" s="193">
        <f t="shared" si="2"/>
        <v>10000</v>
      </c>
      <c r="F64" s="444"/>
      <c r="G64" s="449">
        <f>-20000+20000</f>
        <v>0</v>
      </c>
      <c r="H64" s="232">
        <v>10000</v>
      </c>
      <c r="I64" s="80">
        <v>43</v>
      </c>
      <c r="J64" s="33">
        <v>20</v>
      </c>
      <c r="K64" s="81">
        <v>10</v>
      </c>
      <c r="L64" s="418" t="s">
        <v>288</v>
      </c>
      <c r="M64" s="51" t="s">
        <v>101</v>
      </c>
      <c r="N64" s="105" t="s">
        <v>288</v>
      </c>
      <c r="O64" s="251"/>
      <c r="P64" s="15"/>
    </row>
    <row r="65" spans="1:16" ht="16.5" customHeight="1">
      <c r="A65" s="233">
        <f t="shared" si="7"/>
        <v>100</v>
      </c>
      <c r="B65" s="234">
        <f t="shared" si="8"/>
        <v>0</v>
      </c>
      <c r="C65" s="234"/>
      <c r="D65" s="235"/>
      <c r="E65" s="193">
        <f t="shared" si="2"/>
        <v>100</v>
      </c>
      <c r="F65" s="234"/>
      <c r="G65" s="428"/>
      <c r="H65" s="234">
        <v>100</v>
      </c>
      <c r="I65" s="82">
        <v>44</v>
      </c>
      <c r="J65" s="34">
        <v>20</v>
      </c>
      <c r="K65" s="83">
        <v>10</v>
      </c>
      <c r="L65" s="417" t="s">
        <v>324</v>
      </c>
      <c r="M65" s="52" t="s">
        <v>124</v>
      </c>
      <c r="N65" s="105" t="s">
        <v>324</v>
      </c>
      <c r="O65" s="251"/>
      <c r="P65" s="15"/>
    </row>
    <row r="66" spans="1:16" ht="13.5" customHeight="1">
      <c r="A66" s="230">
        <f t="shared" si="7"/>
        <v>0</v>
      </c>
      <c r="B66" s="193">
        <f t="shared" si="8"/>
        <v>0</v>
      </c>
      <c r="C66" s="193"/>
      <c r="D66" s="198"/>
      <c r="E66" s="193">
        <f t="shared" si="2"/>
        <v>0</v>
      </c>
      <c r="F66" s="193"/>
      <c r="G66" s="426"/>
      <c r="H66" s="193"/>
      <c r="I66" s="78"/>
      <c r="J66" s="32"/>
      <c r="K66" s="79"/>
      <c r="L66" s="72" t="s">
        <v>325</v>
      </c>
      <c r="M66" s="57" t="s">
        <v>204</v>
      </c>
      <c r="N66" s="106" t="s">
        <v>325</v>
      </c>
      <c r="O66" s="251"/>
      <c r="P66" s="15"/>
    </row>
    <row r="67" spans="1:16" ht="14.25" customHeight="1">
      <c r="A67" s="230">
        <f t="shared" si="7"/>
        <v>0</v>
      </c>
      <c r="B67" s="193">
        <f t="shared" si="8"/>
        <v>0</v>
      </c>
      <c r="C67" s="193"/>
      <c r="D67" s="198"/>
      <c r="E67" s="193">
        <f t="shared" si="2"/>
        <v>0</v>
      </c>
      <c r="F67" s="193"/>
      <c r="G67" s="426"/>
      <c r="H67" s="193"/>
      <c r="I67" s="78">
        <v>10</v>
      </c>
      <c r="J67" s="32">
        <v>30</v>
      </c>
      <c r="K67" s="79">
        <v>10</v>
      </c>
      <c r="L67" s="72" t="s">
        <v>326</v>
      </c>
      <c r="M67" s="55" t="s">
        <v>205</v>
      </c>
      <c r="N67" s="106" t="s">
        <v>326</v>
      </c>
      <c r="O67" s="251"/>
      <c r="P67" s="15"/>
    </row>
    <row r="68" spans="1:16" ht="16.5" customHeight="1">
      <c r="A68" s="230">
        <f t="shared" si="7"/>
        <v>191058</v>
      </c>
      <c r="B68" s="193">
        <f t="shared" si="8"/>
        <v>257428</v>
      </c>
      <c r="C68" s="193">
        <v>2202382</v>
      </c>
      <c r="D68" s="198">
        <v>2459810</v>
      </c>
      <c r="E68" s="193">
        <f t="shared" si="2"/>
        <v>2650868</v>
      </c>
      <c r="F68" s="193">
        <v>250868</v>
      </c>
      <c r="G68" s="426"/>
      <c r="H68" s="193">
        <v>2400000</v>
      </c>
      <c r="I68" s="78">
        <v>11</v>
      </c>
      <c r="J68" s="32">
        <v>30</v>
      </c>
      <c r="K68" s="79">
        <v>10</v>
      </c>
      <c r="L68" s="69" t="s">
        <v>327</v>
      </c>
      <c r="M68" s="50" t="s">
        <v>125</v>
      </c>
      <c r="N68" s="104" t="s">
        <v>327</v>
      </c>
      <c r="O68"/>
      <c r="P68" s="15"/>
    </row>
    <row r="69" spans="1:16" ht="18.75" customHeight="1" thickBot="1">
      <c r="A69" s="231">
        <f t="shared" si="7"/>
        <v>305780</v>
      </c>
      <c r="B69" s="232">
        <f t="shared" si="8"/>
        <v>0</v>
      </c>
      <c r="C69" s="232">
        <v>194220</v>
      </c>
      <c r="D69" s="456">
        <v>194220</v>
      </c>
      <c r="E69" s="232">
        <f t="shared" si="2"/>
        <v>500000</v>
      </c>
      <c r="F69" s="232"/>
      <c r="G69" s="427"/>
      <c r="H69" s="232">
        <v>500000</v>
      </c>
      <c r="I69" s="80">
        <v>14</v>
      </c>
      <c r="J69" s="33">
        <v>30</v>
      </c>
      <c r="K69" s="81">
        <v>10</v>
      </c>
      <c r="L69" s="183" t="s">
        <v>328</v>
      </c>
      <c r="M69" s="51" t="s">
        <v>5</v>
      </c>
      <c r="N69" s="104" t="s">
        <v>328</v>
      </c>
      <c r="O69" s="251"/>
      <c r="P69" s="15"/>
    </row>
    <row r="70" spans="1:16" ht="22.5" customHeight="1">
      <c r="A70" s="233">
        <f t="shared" si="7"/>
        <v>0</v>
      </c>
      <c r="B70" s="234">
        <f t="shared" si="8"/>
        <v>0</v>
      </c>
      <c r="C70" s="234"/>
      <c r="D70" s="235"/>
      <c r="E70" s="234">
        <f t="shared" si="2"/>
        <v>0</v>
      </c>
      <c r="F70" s="234"/>
      <c r="G70" s="428"/>
      <c r="H70" s="234"/>
      <c r="I70" s="82">
        <v>20</v>
      </c>
      <c r="J70" s="34">
        <v>30</v>
      </c>
      <c r="K70" s="83">
        <v>10</v>
      </c>
      <c r="L70" s="103" t="s">
        <v>334</v>
      </c>
      <c r="M70" s="59" t="s">
        <v>206</v>
      </c>
      <c r="N70" s="106" t="s">
        <v>334</v>
      </c>
      <c r="O70" s="251"/>
      <c r="P70" s="15"/>
    </row>
    <row r="71" spans="1:16" ht="16.5" customHeight="1">
      <c r="A71" s="230">
        <f t="shared" si="7"/>
        <v>814993</v>
      </c>
      <c r="B71" s="193">
        <f t="shared" si="8"/>
        <v>80150.79999999999</v>
      </c>
      <c r="C71" s="193">
        <v>185007</v>
      </c>
      <c r="D71" s="198">
        <v>265157.8</v>
      </c>
      <c r="E71" s="193">
        <f t="shared" si="2"/>
        <v>1080150.8</v>
      </c>
      <c r="F71" s="193">
        <v>80150.8</v>
      </c>
      <c r="G71" s="426"/>
      <c r="H71" s="193">
        <v>1000000</v>
      </c>
      <c r="I71" s="78">
        <v>21</v>
      </c>
      <c r="J71" s="32">
        <v>30</v>
      </c>
      <c r="K71" s="79">
        <v>10</v>
      </c>
      <c r="L71" s="69" t="s">
        <v>329</v>
      </c>
      <c r="M71" s="50" t="s">
        <v>175</v>
      </c>
      <c r="N71" s="104" t="s">
        <v>329</v>
      </c>
      <c r="O71" s="403"/>
      <c r="P71" s="15"/>
    </row>
    <row r="72" spans="1:16" ht="16.5" customHeight="1">
      <c r="A72" s="230">
        <f aca="true" t="shared" si="9" ref="A72:A124">E72-D72</f>
        <v>800000</v>
      </c>
      <c r="B72" s="193">
        <f aca="true" t="shared" si="10" ref="B72:B124">D72-C72</f>
        <v>0</v>
      </c>
      <c r="C72" s="193"/>
      <c r="D72" s="198"/>
      <c r="E72" s="193">
        <f aca="true" t="shared" si="11" ref="E72:E124">H72+G72+F72</f>
        <v>800000</v>
      </c>
      <c r="F72" s="193"/>
      <c r="G72" s="426"/>
      <c r="H72" s="193">
        <v>800000</v>
      </c>
      <c r="I72" s="78">
        <v>23</v>
      </c>
      <c r="J72" s="32">
        <v>30</v>
      </c>
      <c r="K72" s="79">
        <v>10</v>
      </c>
      <c r="L72" s="69" t="s">
        <v>330</v>
      </c>
      <c r="M72" s="50" t="s">
        <v>69</v>
      </c>
      <c r="N72" s="104" t="s">
        <v>330</v>
      </c>
      <c r="O72" s="251"/>
      <c r="P72" s="15"/>
    </row>
    <row r="73" spans="1:16" ht="16.5" customHeight="1">
      <c r="A73" s="230">
        <f t="shared" si="9"/>
        <v>100560</v>
      </c>
      <c r="B73" s="193">
        <f>D73-C73</f>
        <v>0</v>
      </c>
      <c r="C73" s="193">
        <v>49440</v>
      </c>
      <c r="D73" s="193">
        <v>49440</v>
      </c>
      <c r="E73" s="193">
        <f t="shared" si="11"/>
        <v>150000</v>
      </c>
      <c r="F73" s="193"/>
      <c r="G73" s="426"/>
      <c r="H73" s="193">
        <v>150000</v>
      </c>
      <c r="I73" s="78">
        <v>24</v>
      </c>
      <c r="J73" s="32">
        <v>30</v>
      </c>
      <c r="K73" s="79">
        <v>10</v>
      </c>
      <c r="L73" s="69" t="s">
        <v>331</v>
      </c>
      <c r="M73" s="50" t="s">
        <v>59</v>
      </c>
      <c r="N73" s="104" t="s">
        <v>331</v>
      </c>
      <c r="O73" s="251"/>
      <c r="P73" s="15"/>
    </row>
    <row r="74" spans="1:16" ht="16.5" customHeight="1">
      <c r="A74" s="230">
        <f t="shared" si="9"/>
        <v>100</v>
      </c>
      <c r="B74" s="193">
        <f t="shared" si="10"/>
        <v>0</v>
      </c>
      <c r="C74" s="193"/>
      <c r="D74" s="198"/>
      <c r="E74" s="193">
        <f t="shared" si="11"/>
        <v>100</v>
      </c>
      <c r="F74" s="193"/>
      <c r="G74" s="426"/>
      <c r="H74" s="193">
        <v>100</v>
      </c>
      <c r="I74" s="78">
        <v>25</v>
      </c>
      <c r="J74" s="32">
        <v>30</v>
      </c>
      <c r="K74" s="79">
        <v>10</v>
      </c>
      <c r="L74" s="70" t="s">
        <v>332</v>
      </c>
      <c r="M74" s="50" t="s">
        <v>176</v>
      </c>
      <c r="N74" s="105" t="s">
        <v>332</v>
      </c>
      <c r="O74" s="251"/>
      <c r="P74" s="15"/>
    </row>
    <row r="75" spans="1:16" ht="16.5" customHeight="1">
      <c r="A75" s="230">
        <f t="shared" si="9"/>
        <v>0</v>
      </c>
      <c r="B75" s="193">
        <f t="shared" si="10"/>
        <v>0</v>
      </c>
      <c r="C75" s="193"/>
      <c r="D75" s="198"/>
      <c r="E75" s="193">
        <f t="shared" si="11"/>
        <v>0</v>
      </c>
      <c r="F75" s="193"/>
      <c r="G75" s="426"/>
      <c r="H75" s="193"/>
      <c r="I75" s="78">
        <v>30</v>
      </c>
      <c r="J75" s="32">
        <v>30</v>
      </c>
      <c r="K75" s="79">
        <v>10</v>
      </c>
      <c r="L75" s="72" t="s">
        <v>333</v>
      </c>
      <c r="M75" s="55" t="s">
        <v>207</v>
      </c>
      <c r="N75" s="106" t="s">
        <v>333</v>
      </c>
      <c r="O75" s="251"/>
      <c r="P75" s="15"/>
    </row>
    <row r="76" spans="1:16" ht="16.5" customHeight="1">
      <c r="A76" s="230">
        <f t="shared" si="9"/>
        <v>802780</v>
      </c>
      <c r="B76" s="193">
        <f>D76-C76</f>
        <v>9975.5</v>
      </c>
      <c r="C76" s="193">
        <v>197220</v>
      </c>
      <c r="D76" s="198">
        <v>207195.5</v>
      </c>
      <c r="E76" s="193">
        <f t="shared" si="11"/>
        <v>1009975.5</v>
      </c>
      <c r="F76" s="193">
        <v>9975.5</v>
      </c>
      <c r="G76" s="426"/>
      <c r="H76" s="193">
        <v>1000000</v>
      </c>
      <c r="I76" s="78">
        <v>31</v>
      </c>
      <c r="J76" s="32">
        <v>30</v>
      </c>
      <c r="K76" s="79">
        <v>10</v>
      </c>
      <c r="L76" s="69" t="s">
        <v>335</v>
      </c>
      <c r="M76" s="50" t="s">
        <v>70</v>
      </c>
      <c r="N76" s="104" t="s">
        <v>335</v>
      </c>
      <c r="O76" s="251"/>
      <c r="P76" s="15"/>
    </row>
    <row r="77" spans="1:16" ht="16.5" customHeight="1">
      <c r="A77" s="230">
        <f>E77-D77</f>
        <v>455840</v>
      </c>
      <c r="B77" s="193">
        <f>D77-C77</f>
        <v>0</v>
      </c>
      <c r="C77" s="193">
        <v>44160</v>
      </c>
      <c r="D77" s="198">
        <v>44160</v>
      </c>
      <c r="E77" s="193">
        <f t="shared" si="11"/>
        <v>500000</v>
      </c>
      <c r="F77" s="193"/>
      <c r="G77" s="426"/>
      <c r="H77" s="193">
        <v>500000</v>
      </c>
      <c r="I77" s="78">
        <v>32</v>
      </c>
      <c r="J77" s="32">
        <v>30</v>
      </c>
      <c r="K77" s="79">
        <v>10</v>
      </c>
      <c r="L77" s="69" t="s">
        <v>336</v>
      </c>
      <c r="M77" s="50" t="s">
        <v>60</v>
      </c>
      <c r="N77" s="104" t="s">
        <v>336</v>
      </c>
      <c r="O77" s="251"/>
      <c r="P77" s="15"/>
    </row>
    <row r="78" spans="1:16" ht="16.5" customHeight="1" thickBot="1">
      <c r="A78" s="230">
        <f t="shared" si="9"/>
        <v>52232</v>
      </c>
      <c r="B78" s="193">
        <f t="shared" si="10"/>
        <v>0</v>
      </c>
      <c r="C78" s="193">
        <v>147768</v>
      </c>
      <c r="D78" s="198">
        <v>147768</v>
      </c>
      <c r="E78" s="193">
        <f t="shared" si="11"/>
        <v>200000</v>
      </c>
      <c r="F78" s="193"/>
      <c r="G78" s="426"/>
      <c r="H78" s="193">
        <v>200000</v>
      </c>
      <c r="I78" s="86">
        <v>33</v>
      </c>
      <c r="J78" s="35">
        <v>30</v>
      </c>
      <c r="K78" s="87">
        <v>10</v>
      </c>
      <c r="L78" s="69" t="s">
        <v>337</v>
      </c>
      <c r="M78" s="58" t="s">
        <v>61</v>
      </c>
      <c r="N78" s="104" t="s">
        <v>337</v>
      </c>
      <c r="O78" s="251"/>
      <c r="P78" s="15"/>
    </row>
    <row r="79" spans="1:16" ht="16.5" customHeight="1">
      <c r="A79" s="230">
        <f t="shared" si="9"/>
        <v>0</v>
      </c>
      <c r="B79" s="193">
        <f t="shared" si="10"/>
        <v>0</v>
      </c>
      <c r="C79" s="193"/>
      <c r="D79" s="198"/>
      <c r="E79" s="193">
        <f t="shared" si="11"/>
        <v>0</v>
      </c>
      <c r="F79" s="193"/>
      <c r="G79" s="426"/>
      <c r="H79" s="193"/>
      <c r="I79" s="82">
        <v>40</v>
      </c>
      <c r="J79" s="34">
        <v>30</v>
      </c>
      <c r="K79" s="83">
        <v>10</v>
      </c>
      <c r="L79" s="72" t="s">
        <v>338</v>
      </c>
      <c r="M79" s="59" t="s">
        <v>208</v>
      </c>
      <c r="N79" s="106" t="s">
        <v>338</v>
      </c>
      <c r="O79" s="251"/>
      <c r="P79" s="15"/>
    </row>
    <row r="80" spans="1:16" ht="20.25" customHeight="1">
      <c r="A80" s="230">
        <f t="shared" si="9"/>
        <v>20000</v>
      </c>
      <c r="B80" s="193">
        <f t="shared" si="10"/>
        <v>0</v>
      </c>
      <c r="C80" s="193">
        <v>1980000</v>
      </c>
      <c r="D80" s="198">
        <v>1980000</v>
      </c>
      <c r="E80" s="193">
        <f t="shared" si="11"/>
        <v>2000000</v>
      </c>
      <c r="F80" s="193"/>
      <c r="G80" s="426"/>
      <c r="H80" s="193">
        <v>2000000</v>
      </c>
      <c r="I80" s="78">
        <v>41</v>
      </c>
      <c r="J80" s="32">
        <v>30</v>
      </c>
      <c r="K80" s="79">
        <v>10</v>
      </c>
      <c r="L80" s="69" t="s">
        <v>339</v>
      </c>
      <c r="M80" s="50" t="s">
        <v>71</v>
      </c>
      <c r="N80" s="104" t="s">
        <v>339</v>
      </c>
      <c r="O80" s="251"/>
      <c r="P80" s="15"/>
    </row>
    <row r="81" spans="1:16" ht="19.5" customHeight="1">
      <c r="A81" s="230">
        <f t="shared" si="9"/>
        <v>400000</v>
      </c>
      <c r="B81" s="193">
        <f t="shared" si="10"/>
        <v>0</v>
      </c>
      <c r="C81" s="193"/>
      <c r="D81" s="198"/>
      <c r="E81" s="193">
        <f t="shared" si="11"/>
        <v>400000</v>
      </c>
      <c r="F81" s="193"/>
      <c r="G81" s="426"/>
      <c r="H81" s="193">
        <v>400000</v>
      </c>
      <c r="I81" s="78">
        <v>42</v>
      </c>
      <c r="J81" s="32">
        <v>30</v>
      </c>
      <c r="K81" s="79">
        <v>10</v>
      </c>
      <c r="L81" s="69" t="s">
        <v>340</v>
      </c>
      <c r="M81" s="50" t="s">
        <v>62</v>
      </c>
      <c r="N81" s="104" t="s">
        <v>340</v>
      </c>
      <c r="O81" s="251"/>
      <c r="P81" s="15"/>
    </row>
    <row r="82" spans="1:16" ht="16.5" customHeight="1" thickBot="1">
      <c r="A82" s="231">
        <f t="shared" si="9"/>
        <v>10000</v>
      </c>
      <c r="B82" s="232">
        <f t="shared" si="10"/>
        <v>0</v>
      </c>
      <c r="C82" s="232">
        <v>990000</v>
      </c>
      <c r="D82" s="456">
        <v>990000</v>
      </c>
      <c r="E82" s="193">
        <f t="shared" si="11"/>
        <v>1000000</v>
      </c>
      <c r="F82" s="232"/>
      <c r="G82" s="427"/>
      <c r="H82" s="232">
        <v>1000000</v>
      </c>
      <c r="I82" s="80">
        <v>43</v>
      </c>
      <c r="J82" s="33">
        <v>30</v>
      </c>
      <c r="K82" s="81">
        <v>10</v>
      </c>
      <c r="L82" s="183" t="s">
        <v>341</v>
      </c>
      <c r="M82" s="51" t="s">
        <v>72</v>
      </c>
      <c r="N82" s="104" t="s">
        <v>341</v>
      </c>
      <c r="O82" s="251"/>
      <c r="P82" s="15"/>
    </row>
    <row r="83" spans="1:16" ht="16.5" customHeight="1" thickBot="1">
      <c r="A83" s="233">
        <f>E83-D83</f>
        <v>225220.22999999998</v>
      </c>
      <c r="B83" s="234">
        <f>D83-C83</f>
        <v>502063.18999999994</v>
      </c>
      <c r="C83" s="234">
        <v>1361168.09</v>
      </c>
      <c r="D83" s="235">
        <v>1863231.28</v>
      </c>
      <c r="E83" s="193">
        <f t="shared" si="11"/>
        <v>2088451.51</v>
      </c>
      <c r="F83" s="193">
        <v>488451.51</v>
      </c>
      <c r="G83" s="428"/>
      <c r="H83" s="234">
        <v>1600000</v>
      </c>
      <c r="I83" s="236">
        <v>44</v>
      </c>
      <c r="J83" s="237">
        <v>30</v>
      </c>
      <c r="K83" s="238">
        <v>10</v>
      </c>
      <c r="L83" s="239" t="s">
        <v>342</v>
      </c>
      <c r="M83" s="240" t="s">
        <v>126</v>
      </c>
      <c r="N83" s="104" t="s">
        <v>342</v>
      </c>
      <c r="O83" s="251"/>
      <c r="P83" s="15"/>
    </row>
    <row r="84" spans="1:16" ht="21" customHeight="1" thickBot="1">
      <c r="A84" s="230">
        <f t="shared" si="9"/>
        <v>68667</v>
      </c>
      <c r="B84" s="193">
        <f t="shared" si="10"/>
        <v>4548</v>
      </c>
      <c r="C84" s="193">
        <v>126785</v>
      </c>
      <c r="D84" s="198">
        <v>131333</v>
      </c>
      <c r="E84" s="193">
        <f t="shared" si="11"/>
        <v>200000</v>
      </c>
      <c r="F84" s="193"/>
      <c r="G84" s="426"/>
      <c r="H84" s="193">
        <v>200000</v>
      </c>
      <c r="I84" s="82">
        <v>45</v>
      </c>
      <c r="J84" s="34">
        <v>30</v>
      </c>
      <c r="K84" s="83">
        <v>10</v>
      </c>
      <c r="L84" s="184" t="s">
        <v>343</v>
      </c>
      <c r="M84" s="52" t="s">
        <v>127</v>
      </c>
      <c r="N84" s="108" t="s">
        <v>343</v>
      </c>
      <c r="O84" s="251"/>
      <c r="P84" s="15"/>
    </row>
    <row r="85" spans="1:16" ht="25.5" customHeight="1">
      <c r="A85" s="230">
        <f t="shared" si="9"/>
        <v>0</v>
      </c>
      <c r="B85" s="193">
        <f t="shared" si="10"/>
        <v>0</v>
      </c>
      <c r="C85" s="193"/>
      <c r="D85" s="198"/>
      <c r="E85" s="193">
        <f t="shared" si="11"/>
        <v>0</v>
      </c>
      <c r="F85" s="193"/>
      <c r="G85" s="426"/>
      <c r="H85" s="193"/>
      <c r="I85" s="78">
        <v>50</v>
      </c>
      <c r="J85" s="32">
        <v>30</v>
      </c>
      <c r="K85" s="79">
        <v>10</v>
      </c>
      <c r="L85" s="72" t="s">
        <v>344</v>
      </c>
      <c r="M85" s="59" t="s">
        <v>209</v>
      </c>
      <c r="N85" s="106" t="s">
        <v>344</v>
      </c>
      <c r="O85" s="251"/>
      <c r="P85" s="15"/>
    </row>
    <row r="86" spans="1:16" ht="16.5" customHeight="1">
      <c r="A86" s="230">
        <f t="shared" si="9"/>
        <v>50000</v>
      </c>
      <c r="B86" s="193">
        <f t="shared" si="10"/>
        <v>0</v>
      </c>
      <c r="C86" s="193"/>
      <c r="D86" s="198"/>
      <c r="E86" s="193">
        <f t="shared" si="11"/>
        <v>50000</v>
      </c>
      <c r="F86" s="193"/>
      <c r="G86" s="426"/>
      <c r="H86" s="193">
        <v>50000</v>
      </c>
      <c r="I86" s="78">
        <v>51</v>
      </c>
      <c r="J86" s="32">
        <v>30</v>
      </c>
      <c r="K86" s="79">
        <v>10</v>
      </c>
      <c r="L86" s="69" t="s">
        <v>345</v>
      </c>
      <c r="M86" s="50" t="s">
        <v>63</v>
      </c>
      <c r="N86" s="104" t="s">
        <v>345</v>
      </c>
      <c r="O86" s="251"/>
      <c r="P86" s="15"/>
    </row>
    <row r="87" spans="1:16" ht="16.5" customHeight="1">
      <c r="A87" s="230">
        <f t="shared" si="9"/>
        <v>50000</v>
      </c>
      <c r="B87" s="193">
        <f t="shared" si="10"/>
        <v>0</v>
      </c>
      <c r="C87" s="193"/>
      <c r="D87" s="198"/>
      <c r="E87" s="193">
        <f t="shared" si="11"/>
        <v>50000</v>
      </c>
      <c r="F87" s="193"/>
      <c r="G87" s="426"/>
      <c r="H87" s="193">
        <v>50000</v>
      </c>
      <c r="I87" s="78">
        <v>52</v>
      </c>
      <c r="J87" s="32">
        <v>30</v>
      </c>
      <c r="K87" s="79">
        <v>10</v>
      </c>
      <c r="L87" s="69" t="s">
        <v>346</v>
      </c>
      <c r="M87" s="50" t="s">
        <v>73</v>
      </c>
      <c r="N87" s="104" t="s">
        <v>346</v>
      </c>
      <c r="O87" s="251"/>
      <c r="P87" s="15"/>
    </row>
    <row r="88" spans="1:16" ht="20.25" customHeight="1">
      <c r="A88" s="230">
        <f t="shared" si="9"/>
        <v>20000</v>
      </c>
      <c r="B88" s="193">
        <f t="shared" si="10"/>
        <v>0</v>
      </c>
      <c r="C88" s="193"/>
      <c r="D88" s="198"/>
      <c r="E88" s="193">
        <f t="shared" si="11"/>
        <v>20000</v>
      </c>
      <c r="F88" s="193"/>
      <c r="G88" s="426"/>
      <c r="H88" s="193">
        <v>20000</v>
      </c>
      <c r="I88" s="78">
        <v>53</v>
      </c>
      <c r="J88" s="32">
        <v>30</v>
      </c>
      <c r="K88" s="79">
        <v>10</v>
      </c>
      <c r="L88" s="69" t="s">
        <v>347</v>
      </c>
      <c r="M88" s="50" t="s">
        <v>74</v>
      </c>
      <c r="N88" s="104" t="s">
        <v>347</v>
      </c>
      <c r="O88" s="251"/>
      <c r="P88" s="15"/>
    </row>
    <row r="89" spans="1:16" ht="16.5" customHeight="1">
      <c r="A89" s="230">
        <f t="shared" si="9"/>
        <v>50000</v>
      </c>
      <c r="B89" s="193">
        <f t="shared" si="10"/>
        <v>0</v>
      </c>
      <c r="C89" s="193"/>
      <c r="D89" s="198"/>
      <c r="E89" s="193">
        <f t="shared" si="11"/>
        <v>50000</v>
      </c>
      <c r="F89" s="193"/>
      <c r="G89" s="426"/>
      <c r="H89" s="193">
        <v>50000</v>
      </c>
      <c r="I89" s="78">
        <v>54</v>
      </c>
      <c r="J89" s="32">
        <v>30</v>
      </c>
      <c r="K89" s="79">
        <v>10</v>
      </c>
      <c r="L89" s="69" t="s">
        <v>348</v>
      </c>
      <c r="M89" s="50" t="s">
        <v>75</v>
      </c>
      <c r="N89" s="104" t="s">
        <v>348</v>
      </c>
      <c r="O89" s="251"/>
      <c r="P89" s="15"/>
    </row>
    <row r="90" spans="1:16" ht="16.5" customHeight="1">
      <c r="A90" s="230">
        <f t="shared" si="9"/>
        <v>100</v>
      </c>
      <c r="B90" s="193">
        <f t="shared" si="10"/>
        <v>0</v>
      </c>
      <c r="C90" s="193"/>
      <c r="D90" s="198"/>
      <c r="E90" s="193">
        <f t="shared" si="11"/>
        <v>100</v>
      </c>
      <c r="F90" s="193"/>
      <c r="G90" s="426"/>
      <c r="H90" s="193">
        <v>100</v>
      </c>
      <c r="I90" s="78">
        <v>55</v>
      </c>
      <c r="J90" s="32">
        <v>30</v>
      </c>
      <c r="K90" s="79">
        <v>10</v>
      </c>
      <c r="L90" s="69" t="s">
        <v>349</v>
      </c>
      <c r="M90" s="50" t="s">
        <v>76</v>
      </c>
      <c r="N90" s="104" t="s">
        <v>349</v>
      </c>
      <c r="O90" s="251"/>
      <c r="P90" s="15"/>
    </row>
    <row r="91" spans="1:16" ht="16.5" customHeight="1">
      <c r="A91" s="230">
        <f t="shared" si="9"/>
        <v>202240</v>
      </c>
      <c r="B91" s="193">
        <f t="shared" si="10"/>
        <v>0</v>
      </c>
      <c r="C91" s="198">
        <v>197760</v>
      </c>
      <c r="D91" s="198">
        <v>197760</v>
      </c>
      <c r="E91" s="193">
        <f t="shared" si="11"/>
        <v>400000</v>
      </c>
      <c r="F91" s="193"/>
      <c r="G91" s="426"/>
      <c r="H91" s="193">
        <v>400000</v>
      </c>
      <c r="I91" s="78">
        <v>56</v>
      </c>
      <c r="J91" s="32">
        <v>30</v>
      </c>
      <c r="K91" s="79">
        <v>10</v>
      </c>
      <c r="L91" s="69" t="s">
        <v>350</v>
      </c>
      <c r="M91" s="50" t="s">
        <v>77</v>
      </c>
      <c r="N91" s="104" t="s">
        <v>350</v>
      </c>
      <c r="O91" s="251"/>
      <c r="P91" s="15"/>
    </row>
    <row r="92" spans="1:16" ht="16.5" customHeight="1">
      <c r="A92" s="230">
        <f t="shared" si="9"/>
        <v>20000</v>
      </c>
      <c r="B92" s="193">
        <f t="shared" si="10"/>
        <v>0</v>
      </c>
      <c r="C92" s="193"/>
      <c r="D92" s="198"/>
      <c r="E92" s="193">
        <f t="shared" si="11"/>
        <v>20000</v>
      </c>
      <c r="F92" s="193"/>
      <c r="G92" s="426"/>
      <c r="H92" s="193">
        <v>20000</v>
      </c>
      <c r="I92" s="78">
        <v>57</v>
      </c>
      <c r="J92" s="32">
        <v>30</v>
      </c>
      <c r="K92" s="79">
        <v>10</v>
      </c>
      <c r="L92" s="69" t="s">
        <v>351</v>
      </c>
      <c r="M92" s="50" t="s">
        <v>44</v>
      </c>
      <c r="N92" s="104" t="s">
        <v>351</v>
      </c>
      <c r="O92" s="251"/>
      <c r="P92" s="15"/>
    </row>
    <row r="93" spans="1:16" ht="16.5" customHeight="1">
      <c r="A93" s="230">
        <f t="shared" si="9"/>
        <v>120000</v>
      </c>
      <c r="B93" s="193">
        <f t="shared" si="10"/>
        <v>0</v>
      </c>
      <c r="C93" s="193"/>
      <c r="D93" s="198"/>
      <c r="E93" s="193">
        <f t="shared" si="11"/>
        <v>120000</v>
      </c>
      <c r="F93" s="193"/>
      <c r="G93" s="426"/>
      <c r="H93" s="193">
        <v>120000</v>
      </c>
      <c r="I93" s="78">
        <v>58</v>
      </c>
      <c r="J93" s="32">
        <v>30</v>
      </c>
      <c r="K93" s="79">
        <v>10</v>
      </c>
      <c r="L93" s="69" t="s">
        <v>352</v>
      </c>
      <c r="M93" s="50" t="s">
        <v>45</v>
      </c>
      <c r="N93" s="104" t="s">
        <v>352</v>
      </c>
      <c r="O93" s="251"/>
      <c r="P93" s="15"/>
    </row>
    <row r="94" spans="1:16" ht="21.75" customHeight="1">
      <c r="A94" s="230">
        <f t="shared" si="9"/>
        <v>0</v>
      </c>
      <c r="B94" s="193">
        <f t="shared" si="10"/>
        <v>0</v>
      </c>
      <c r="C94" s="193"/>
      <c r="D94" s="198"/>
      <c r="E94" s="193">
        <f t="shared" si="11"/>
        <v>0</v>
      </c>
      <c r="F94" s="193"/>
      <c r="G94" s="426"/>
      <c r="H94" s="193"/>
      <c r="I94" s="78">
        <v>59</v>
      </c>
      <c r="J94" s="32">
        <v>30</v>
      </c>
      <c r="K94" s="79">
        <v>10</v>
      </c>
      <c r="L94" s="69" t="s">
        <v>353</v>
      </c>
      <c r="M94" s="50" t="s">
        <v>78</v>
      </c>
      <c r="N94" s="104" t="s">
        <v>353</v>
      </c>
      <c r="O94" s="251"/>
      <c r="P94" s="15"/>
    </row>
    <row r="95" spans="1:16" ht="16.5" customHeight="1" thickBot="1">
      <c r="A95" s="231">
        <f t="shared" si="9"/>
        <v>20000</v>
      </c>
      <c r="B95" s="232">
        <f t="shared" si="10"/>
        <v>0</v>
      </c>
      <c r="C95" s="232"/>
      <c r="D95" s="456"/>
      <c r="E95" s="193">
        <f t="shared" si="11"/>
        <v>20000</v>
      </c>
      <c r="F95" s="232"/>
      <c r="G95" s="427"/>
      <c r="H95" s="232">
        <v>20000</v>
      </c>
      <c r="I95" s="80">
        <v>60</v>
      </c>
      <c r="J95" s="33">
        <v>30</v>
      </c>
      <c r="K95" s="81">
        <v>10</v>
      </c>
      <c r="L95" s="183" t="s">
        <v>354</v>
      </c>
      <c r="M95" s="51" t="s">
        <v>79</v>
      </c>
      <c r="N95" s="104" t="s">
        <v>354</v>
      </c>
      <c r="O95" s="251"/>
      <c r="P95" s="15"/>
    </row>
    <row r="96" spans="1:16" ht="16.5" customHeight="1">
      <c r="A96" s="233">
        <f t="shared" si="9"/>
        <v>20000</v>
      </c>
      <c r="B96" s="234">
        <f t="shared" si="10"/>
        <v>0</v>
      </c>
      <c r="C96" s="234"/>
      <c r="D96" s="235"/>
      <c r="E96" s="193">
        <f t="shared" si="11"/>
        <v>20000</v>
      </c>
      <c r="F96" s="234"/>
      <c r="G96" s="428"/>
      <c r="H96" s="234">
        <v>20000</v>
      </c>
      <c r="I96" s="82">
        <v>61</v>
      </c>
      <c r="J96" s="34">
        <v>30</v>
      </c>
      <c r="K96" s="83">
        <v>10</v>
      </c>
      <c r="L96" s="184" t="s">
        <v>355</v>
      </c>
      <c r="M96" s="52" t="s">
        <v>80</v>
      </c>
      <c r="N96" s="104" t="s">
        <v>355</v>
      </c>
      <c r="O96" s="251"/>
      <c r="P96" s="15"/>
    </row>
    <row r="97" spans="1:16" ht="16.5" customHeight="1">
      <c r="A97" s="230">
        <f t="shared" si="9"/>
        <v>20000</v>
      </c>
      <c r="B97" s="193">
        <f t="shared" si="10"/>
        <v>0</v>
      </c>
      <c r="C97" s="193"/>
      <c r="D97" s="198"/>
      <c r="E97" s="193">
        <f t="shared" si="11"/>
        <v>20000</v>
      </c>
      <c r="F97" s="193"/>
      <c r="G97" s="426"/>
      <c r="H97" s="193">
        <v>20000</v>
      </c>
      <c r="I97" s="78">
        <v>62</v>
      </c>
      <c r="J97" s="32">
        <v>30</v>
      </c>
      <c r="K97" s="79">
        <v>10</v>
      </c>
      <c r="L97" s="69" t="s">
        <v>356</v>
      </c>
      <c r="M97" s="50" t="s">
        <v>81</v>
      </c>
      <c r="N97" s="104" t="s">
        <v>356</v>
      </c>
      <c r="O97" s="251"/>
      <c r="P97" s="15"/>
    </row>
    <row r="98" spans="1:16" ht="16.5" customHeight="1">
      <c r="A98" s="230">
        <f t="shared" si="9"/>
        <v>0</v>
      </c>
      <c r="B98" s="193">
        <f t="shared" si="10"/>
        <v>0</v>
      </c>
      <c r="C98" s="193"/>
      <c r="D98" s="198"/>
      <c r="E98" s="193">
        <f t="shared" si="11"/>
        <v>0</v>
      </c>
      <c r="F98" s="193"/>
      <c r="G98" s="426"/>
      <c r="H98" s="193"/>
      <c r="I98" s="78">
        <v>60</v>
      </c>
      <c r="J98" s="32">
        <v>30</v>
      </c>
      <c r="K98" s="79">
        <v>10</v>
      </c>
      <c r="L98" s="72" t="s">
        <v>357</v>
      </c>
      <c r="M98" s="55" t="s">
        <v>210</v>
      </c>
      <c r="N98" s="109" t="s">
        <v>357</v>
      </c>
      <c r="O98" s="251"/>
      <c r="P98" s="15"/>
    </row>
    <row r="99" spans="1:16" ht="18" customHeight="1">
      <c r="A99" s="230">
        <f t="shared" si="9"/>
        <v>50000</v>
      </c>
      <c r="B99" s="193">
        <f t="shared" si="10"/>
        <v>0</v>
      </c>
      <c r="C99" s="198"/>
      <c r="D99" s="198"/>
      <c r="E99" s="193">
        <f t="shared" si="11"/>
        <v>50000</v>
      </c>
      <c r="F99" s="193"/>
      <c r="G99" s="426"/>
      <c r="H99" s="193">
        <v>50000</v>
      </c>
      <c r="I99" s="78">
        <v>61</v>
      </c>
      <c r="J99" s="32">
        <v>30</v>
      </c>
      <c r="K99" s="79">
        <v>10</v>
      </c>
      <c r="L99" s="69" t="s">
        <v>358</v>
      </c>
      <c r="M99" s="50" t="s">
        <v>90</v>
      </c>
      <c r="N99" s="104" t="s">
        <v>358</v>
      </c>
      <c r="O99" s="251"/>
      <c r="P99" s="15"/>
    </row>
    <row r="100" spans="1:16" ht="24" customHeight="1">
      <c r="A100" s="230">
        <f t="shared" si="9"/>
        <v>3284</v>
      </c>
      <c r="B100" s="193">
        <f t="shared" si="10"/>
        <v>767.1600000000035</v>
      </c>
      <c r="C100" s="198">
        <v>153432</v>
      </c>
      <c r="D100" s="198">
        <v>154199.16</v>
      </c>
      <c r="E100" s="193">
        <f t="shared" si="11"/>
        <v>157483.16</v>
      </c>
      <c r="F100" s="193">
        <v>77483.16</v>
      </c>
      <c r="G100" s="426"/>
      <c r="H100" s="193">
        <v>80000</v>
      </c>
      <c r="I100" s="78">
        <v>62</v>
      </c>
      <c r="J100" s="32">
        <v>30</v>
      </c>
      <c r="K100" s="79">
        <v>10</v>
      </c>
      <c r="L100" s="69" t="s">
        <v>359</v>
      </c>
      <c r="M100" s="50" t="s">
        <v>91</v>
      </c>
      <c r="N100" s="104" t="s">
        <v>359</v>
      </c>
      <c r="O100" s="251"/>
      <c r="P100" s="15"/>
    </row>
    <row r="101" spans="1:16" ht="19.5" customHeight="1" thickBot="1">
      <c r="A101" s="231">
        <f t="shared" si="9"/>
        <v>40000</v>
      </c>
      <c r="B101" s="232">
        <f t="shared" si="10"/>
        <v>0</v>
      </c>
      <c r="C101" s="232"/>
      <c r="D101" s="456"/>
      <c r="E101" s="232">
        <f t="shared" si="11"/>
        <v>40000</v>
      </c>
      <c r="F101" s="232"/>
      <c r="G101" s="427"/>
      <c r="H101" s="232">
        <v>40000</v>
      </c>
      <c r="I101" s="80">
        <v>63</v>
      </c>
      <c r="J101" s="33">
        <v>30</v>
      </c>
      <c r="K101" s="81">
        <v>10</v>
      </c>
      <c r="L101" s="183" t="s">
        <v>360</v>
      </c>
      <c r="M101" s="51" t="s">
        <v>246</v>
      </c>
      <c r="N101" s="104" t="s">
        <v>360</v>
      </c>
      <c r="O101" s="251"/>
      <c r="P101" s="15"/>
    </row>
    <row r="102" spans="1:16" ht="24" customHeight="1">
      <c r="A102" s="233">
        <f t="shared" si="9"/>
        <v>0</v>
      </c>
      <c r="B102" s="234">
        <f t="shared" si="10"/>
        <v>0</v>
      </c>
      <c r="C102" s="234"/>
      <c r="D102" s="235"/>
      <c r="E102" s="234">
        <f t="shared" si="11"/>
        <v>0</v>
      </c>
      <c r="F102" s="234"/>
      <c r="G102" s="428"/>
      <c r="H102" s="234"/>
      <c r="I102" s="82">
        <v>70</v>
      </c>
      <c r="J102" s="34">
        <v>30</v>
      </c>
      <c r="K102" s="83">
        <v>10</v>
      </c>
      <c r="L102" s="103" t="s">
        <v>361</v>
      </c>
      <c r="M102" s="59" t="s">
        <v>211</v>
      </c>
      <c r="N102" s="109" t="s">
        <v>361</v>
      </c>
      <c r="O102" s="251"/>
      <c r="P102" s="15"/>
    </row>
    <row r="103" spans="1:16" ht="20.25" customHeight="1">
      <c r="A103" s="230">
        <f t="shared" si="9"/>
        <v>5000</v>
      </c>
      <c r="B103" s="193">
        <f t="shared" si="10"/>
        <v>0</v>
      </c>
      <c r="C103" s="193"/>
      <c r="D103" s="198"/>
      <c r="E103" s="193">
        <f t="shared" si="11"/>
        <v>5000</v>
      </c>
      <c r="F103" s="193"/>
      <c r="G103" s="426"/>
      <c r="H103" s="193">
        <v>5000</v>
      </c>
      <c r="I103" s="78">
        <v>71</v>
      </c>
      <c r="J103" s="32">
        <v>30</v>
      </c>
      <c r="K103" s="79">
        <v>10</v>
      </c>
      <c r="L103" s="69" t="s">
        <v>362</v>
      </c>
      <c r="M103" s="50" t="s">
        <v>128</v>
      </c>
      <c r="N103" s="104" t="s">
        <v>362</v>
      </c>
      <c r="O103" s="251"/>
      <c r="P103" s="15"/>
    </row>
    <row r="104" spans="1:16" ht="22.5" customHeight="1">
      <c r="A104" s="230">
        <f t="shared" si="9"/>
        <v>100</v>
      </c>
      <c r="B104" s="193">
        <f t="shared" si="10"/>
        <v>0</v>
      </c>
      <c r="C104" s="193"/>
      <c r="D104" s="198"/>
      <c r="E104" s="193">
        <f t="shared" si="11"/>
        <v>100</v>
      </c>
      <c r="F104" s="193"/>
      <c r="G104" s="426"/>
      <c r="H104" s="193">
        <v>100</v>
      </c>
      <c r="I104" s="78">
        <v>72</v>
      </c>
      <c r="J104" s="32">
        <v>30</v>
      </c>
      <c r="K104" s="79">
        <v>10</v>
      </c>
      <c r="L104" s="69" t="s">
        <v>363</v>
      </c>
      <c r="M104" s="50" t="s">
        <v>130</v>
      </c>
      <c r="N104" s="104" t="s">
        <v>363</v>
      </c>
      <c r="O104" s="251"/>
      <c r="P104" s="15"/>
    </row>
    <row r="105" spans="1:16" ht="24.75" customHeight="1">
      <c r="A105" s="230">
        <f t="shared" si="9"/>
        <v>30000</v>
      </c>
      <c r="B105" s="193">
        <f t="shared" si="10"/>
        <v>0</v>
      </c>
      <c r="C105" s="193"/>
      <c r="D105" s="198"/>
      <c r="E105" s="193">
        <f t="shared" si="11"/>
        <v>30000</v>
      </c>
      <c r="F105" s="193"/>
      <c r="G105" s="426"/>
      <c r="H105" s="193">
        <v>30000</v>
      </c>
      <c r="I105" s="78">
        <v>73</v>
      </c>
      <c r="J105" s="32">
        <v>30</v>
      </c>
      <c r="K105" s="79">
        <v>10</v>
      </c>
      <c r="L105" s="69" t="s">
        <v>364</v>
      </c>
      <c r="M105" s="50" t="s">
        <v>129</v>
      </c>
      <c r="N105" s="104" t="s">
        <v>364</v>
      </c>
      <c r="O105" s="251"/>
      <c r="P105" s="15"/>
    </row>
    <row r="106" spans="1:16" ht="19.5" customHeight="1">
      <c r="A106" s="230">
        <f t="shared" si="9"/>
        <v>40000</v>
      </c>
      <c r="B106" s="193">
        <f t="shared" si="10"/>
        <v>0</v>
      </c>
      <c r="C106" s="193"/>
      <c r="D106" s="198"/>
      <c r="E106" s="193">
        <f t="shared" si="11"/>
        <v>40000</v>
      </c>
      <c r="F106" s="193"/>
      <c r="G106" s="426"/>
      <c r="H106" s="193">
        <v>40000</v>
      </c>
      <c r="I106" s="78">
        <v>74</v>
      </c>
      <c r="J106" s="32">
        <v>30</v>
      </c>
      <c r="K106" s="79">
        <v>10</v>
      </c>
      <c r="L106" s="69" t="s">
        <v>365</v>
      </c>
      <c r="M106" s="50" t="s">
        <v>131</v>
      </c>
      <c r="N106" s="104" t="s">
        <v>365</v>
      </c>
      <c r="O106" s="251"/>
      <c r="P106" s="15"/>
    </row>
    <row r="107" spans="1:16" ht="24" customHeight="1">
      <c r="A107" s="230">
        <f t="shared" si="9"/>
        <v>150000</v>
      </c>
      <c r="B107" s="193">
        <f>D107-C107</f>
        <v>0</v>
      </c>
      <c r="C107" s="198"/>
      <c r="D107" s="198"/>
      <c r="E107" s="193">
        <f t="shared" si="11"/>
        <v>150000</v>
      </c>
      <c r="F107" s="193"/>
      <c r="G107" s="426"/>
      <c r="H107" s="193">
        <v>150000</v>
      </c>
      <c r="I107" s="78">
        <v>75</v>
      </c>
      <c r="J107" s="32">
        <v>30</v>
      </c>
      <c r="K107" s="79">
        <v>10</v>
      </c>
      <c r="L107" s="69" t="s">
        <v>366</v>
      </c>
      <c r="M107" s="50" t="s">
        <v>132</v>
      </c>
      <c r="N107" s="104" t="s">
        <v>366</v>
      </c>
      <c r="O107" s="251"/>
      <c r="P107" s="15"/>
    </row>
    <row r="108" spans="1:16" ht="20.25" customHeight="1">
      <c r="A108" s="230">
        <f t="shared" si="9"/>
        <v>0</v>
      </c>
      <c r="B108" s="193">
        <f t="shared" si="10"/>
        <v>0</v>
      </c>
      <c r="C108" s="193"/>
      <c r="D108" s="198"/>
      <c r="E108" s="193">
        <f t="shared" si="11"/>
        <v>0</v>
      </c>
      <c r="F108" s="193"/>
      <c r="G108" s="426"/>
      <c r="H108" s="193"/>
      <c r="I108" s="78">
        <v>80</v>
      </c>
      <c r="J108" s="32">
        <v>30</v>
      </c>
      <c r="K108" s="79">
        <v>10</v>
      </c>
      <c r="L108" s="72" t="s">
        <v>367</v>
      </c>
      <c r="M108" s="55" t="s">
        <v>212</v>
      </c>
      <c r="N108" s="109" t="s">
        <v>367</v>
      </c>
      <c r="O108" s="251"/>
      <c r="P108" s="15"/>
    </row>
    <row r="109" spans="1:16" ht="24.75" customHeight="1">
      <c r="A109" s="230">
        <f t="shared" si="9"/>
        <v>356096</v>
      </c>
      <c r="B109" s="193">
        <f t="shared" si="10"/>
        <v>0</v>
      </c>
      <c r="C109" s="193">
        <v>144000</v>
      </c>
      <c r="D109" s="198">
        <f>144096-96</f>
        <v>144000</v>
      </c>
      <c r="E109" s="193">
        <f t="shared" si="11"/>
        <v>500096</v>
      </c>
      <c r="F109" s="193">
        <v>96</v>
      </c>
      <c r="G109" s="425"/>
      <c r="H109" s="193">
        <v>500000</v>
      </c>
      <c r="I109" s="78">
        <v>81</v>
      </c>
      <c r="J109" s="32">
        <v>30</v>
      </c>
      <c r="K109" s="79">
        <v>10</v>
      </c>
      <c r="L109" s="69" t="s">
        <v>368</v>
      </c>
      <c r="M109" s="50" t="s">
        <v>133</v>
      </c>
      <c r="N109" s="104" t="s">
        <v>368</v>
      </c>
      <c r="O109" s="251"/>
      <c r="P109" s="15"/>
    </row>
    <row r="110" spans="1:16" ht="16.5" customHeight="1">
      <c r="A110" s="230">
        <f>E110-D110</f>
        <v>131400</v>
      </c>
      <c r="B110" s="193">
        <f>D110-C110</f>
        <v>10100</v>
      </c>
      <c r="C110" s="193">
        <v>360000</v>
      </c>
      <c r="D110" s="198">
        <v>370100</v>
      </c>
      <c r="E110" s="193">
        <f t="shared" si="11"/>
        <v>501500</v>
      </c>
      <c r="F110" s="193">
        <v>1500</v>
      </c>
      <c r="G110" s="426"/>
      <c r="H110" s="193">
        <v>500000</v>
      </c>
      <c r="I110" s="78">
        <v>82</v>
      </c>
      <c r="J110" s="32">
        <v>30</v>
      </c>
      <c r="K110" s="79">
        <v>10</v>
      </c>
      <c r="L110" s="69" t="s">
        <v>369</v>
      </c>
      <c r="M110" s="50" t="s">
        <v>134</v>
      </c>
      <c r="N110" s="104" t="s">
        <v>369</v>
      </c>
      <c r="O110" s="251"/>
      <c r="P110" s="15"/>
    </row>
    <row r="111" spans="1:16" ht="21.75" customHeight="1">
      <c r="A111" s="230">
        <f t="shared" si="9"/>
        <v>11990</v>
      </c>
      <c r="B111" s="193">
        <f>D111-C111</f>
        <v>26050</v>
      </c>
      <c r="C111" s="193">
        <v>208010</v>
      </c>
      <c r="D111" s="198">
        <f>246050-11990</f>
        <v>234060</v>
      </c>
      <c r="E111" s="193">
        <f t="shared" si="11"/>
        <v>246050</v>
      </c>
      <c r="F111" s="193">
        <v>26050</v>
      </c>
      <c r="G111" s="426"/>
      <c r="H111" s="193">
        <v>220000</v>
      </c>
      <c r="I111" s="78">
        <v>83</v>
      </c>
      <c r="J111" s="32">
        <v>30</v>
      </c>
      <c r="K111" s="79">
        <v>10</v>
      </c>
      <c r="L111" s="69" t="s">
        <v>370</v>
      </c>
      <c r="M111" s="50" t="s">
        <v>244</v>
      </c>
      <c r="N111" s="104" t="s">
        <v>370</v>
      </c>
      <c r="O111" s="251"/>
      <c r="P111" s="15"/>
    </row>
    <row r="112" spans="1:16" ht="26.25" customHeight="1" thickBot="1">
      <c r="A112" s="230">
        <f t="shared" si="9"/>
        <v>50000</v>
      </c>
      <c r="B112" s="193">
        <f t="shared" si="10"/>
        <v>0</v>
      </c>
      <c r="C112" s="193"/>
      <c r="D112" s="198"/>
      <c r="E112" s="193">
        <f t="shared" si="11"/>
        <v>50000</v>
      </c>
      <c r="F112" s="193"/>
      <c r="G112" s="425">
        <v>-10000</v>
      </c>
      <c r="H112" s="193">
        <v>60000</v>
      </c>
      <c r="I112" s="80">
        <v>84</v>
      </c>
      <c r="J112" s="33">
        <v>30</v>
      </c>
      <c r="K112" s="81">
        <v>10</v>
      </c>
      <c r="L112" s="69" t="s">
        <v>371</v>
      </c>
      <c r="M112" s="51" t="s">
        <v>135</v>
      </c>
      <c r="N112" s="104" t="s">
        <v>371</v>
      </c>
      <c r="O112" s="251"/>
      <c r="P112" s="15"/>
    </row>
    <row r="113" spans="1:16" ht="18.75" customHeight="1">
      <c r="A113" s="230">
        <f t="shared" si="9"/>
        <v>0</v>
      </c>
      <c r="B113" s="193">
        <f t="shared" si="10"/>
        <v>0</v>
      </c>
      <c r="C113" s="193"/>
      <c r="D113" s="198"/>
      <c r="E113" s="193">
        <f t="shared" si="11"/>
        <v>0</v>
      </c>
      <c r="F113" s="193"/>
      <c r="G113" s="426"/>
      <c r="H113" s="193"/>
      <c r="I113" s="82">
        <v>90</v>
      </c>
      <c r="J113" s="34">
        <v>30</v>
      </c>
      <c r="K113" s="83">
        <v>10</v>
      </c>
      <c r="L113" s="72" t="s">
        <v>372</v>
      </c>
      <c r="M113" s="59" t="s">
        <v>213</v>
      </c>
      <c r="N113" s="109" t="s">
        <v>372</v>
      </c>
      <c r="O113" s="251"/>
      <c r="P113" s="15"/>
    </row>
    <row r="114" spans="1:16" ht="22.5" customHeight="1">
      <c r="A114" s="230">
        <f t="shared" si="9"/>
        <v>0</v>
      </c>
      <c r="B114" s="193">
        <f>D114-C114</f>
        <v>0</v>
      </c>
      <c r="C114" s="193">
        <v>800000</v>
      </c>
      <c r="D114" s="193">
        <v>800000</v>
      </c>
      <c r="E114" s="193">
        <f t="shared" si="11"/>
        <v>800000</v>
      </c>
      <c r="F114" s="193"/>
      <c r="G114" s="426"/>
      <c r="H114" s="193">
        <v>800000</v>
      </c>
      <c r="I114" s="78">
        <v>91</v>
      </c>
      <c r="J114" s="32">
        <v>30</v>
      </c>
      <c r="K114" s="79">
        <v>10</v>
      </c>
      <c r="L114" s="69" t="s">
        <v>373</v>
      </c>
      <c r="M114" s="60" t="s">
        <v>82</v>
      </c>
      <c r="N114" s="104" t="s">
        <v>373</v>
      </c>
      <c r="O114" s="251"/>
      <c r="P114" s="15"/>
    </row>
    <row r="115" spans="1:16" ht="22.5" customHeight="1">
      <c r="A115" s="230">
        <f t="shared" si="9"/>
        <v>0</v>
      </c>
      <c r="B115" s="193">
        <f t="shared" si="10"/>
        <v>0</v>
      </c>
      <c r="C115" s="193">
        <v>800000</v>
      </c>
      <c r="D115" s="193">
        <v>800000</v>
      </c>
      <c r="E115" s="193">
        <f t="shared" si="11"/>
        <v>800000</v>
      </c>
      <c r="F115" s="193"/>
      <c r="G115" s="426"/>
      <c r="H115" s="193">
        <v>800000</v>
      </c>
      <c r="I115" s="78">
        <v>92</v>
      </c>
      <c r="J115" s="32">
        <v>30</v>
      </c>
      <c r="K115" s="79">
        <v>10</v>
      </c>
      <c r="L115" s="69" t="s">
        <v>374</v>
      </c>
      <c r="M115" s="50" t="s">
        <v>83</v>
      </c>
      <c r="N115" s="104" t="s">
        <v>374</v>
      </c>
      <c r="O115" s="251"/>
      <c r="P115" s="15"/>
    </row>
    <row r="116" spans="1:16" ht="42" customHeight="1" thickBot="1">
      <c r="A116" s="231">
        <f t="shared" si="9"/>
        <v>0</v>
      </c>
      <c r="B116" s="232">
        <f t="shared" si="10"/>
        <v>0</v>
      </c>
      <c r="C116" s="232">
        <v>200000</v>
      </c>
      <c r="D116" s="193">
        <v>200000</v>
      </c>
      <c r="E116" s="193">
        <f t="shared" si="11"/>
        <v>200000</v>
      </c>
      <c r="F116" s="232"/>
      <c r="G116" s="427"/>
      <c r="H116" s="232">
        <v>200000</v>
      </c>
      <c r="I116" s="80">
        <v>94</v>
      </c>
      <c r="J116" s="33">
        <v>30</v>
      </c>
      <c r="K116" s="81">
        <v>10</v>
      </c>
      <c r="L116" s="183" t="s">
        <v>375</v>
      </c>
      <c r="M116" s="51" t="s">
        <v>84</v>
      </c>
      <c r="N116" s="104" t="s">
        <v>375</v>
      </c>
      <c r="O116" s="251"/>
      <c r="P116" s="15"/>
    </row>
    <row r="117" spans="1:16" ht="20.25" customHeight="1" thickBot="1">
      <c r="A117" s="233">
        <f t="shared" si="9"/>
        <v>1500</v>
      </c>
      <c r="B117" s="234">
        <f t="shared" si="10"/>
        <v>0</v>
      </c>
      <c r="C117" s="235">
        <v>148500</v>
      </c>
      <c r="D117" s="235">
        <v>148500</v>
      </c>
      <c r="E117" s="193">
        <f t="shared" si="11"/>
        <v>150000</v>
      </c>
      <c r="F117" s="234"/>
      <c r="G117" s="428"/>
      <c r="H117" s="234">
        <v>150000</v>
      </c>
      <c r="I117" s="89">
        <v>95</v>
      </c>
      <c r="J117" s="43">
        <v>30</v>
      </c>
      <c r="K117" s="90">
        <v>10</v>
      </c>
      <c r="L117" s="241" t="s">
        <v>376</v>
      </c>
      <c r="M117" s="65" t="s">
        <v>85</v>
      </c>
      <c r="N117" s="244" t="s">
        <v>376</v>
      </c>
      <c r="O117" s="251"/>
      <c r="P117" s="15"/>
    </row>
    <row r="118" spans="1:16" ht="24.75" customHeight="1">
      <c r="A118" s="230">
        <f t="shared" si="9"/>
        <v>228250.07000000007</v>
      </c>
      <c r="B118" s="193">
        <f>D118-C118</f>
        <v>403372.86</v>
      </c>
      <c r="C118" s="193">
        <v>962128.65</v>
      </c>
      <c r="D118" s="198">
        <v>1365501.51</v>
      </c>
      <c r="E118" s="193">
        <f t="shared" si="11"/>
        <v>1593751.58</v>
      </c>
      <c r="F118" s="193">
        <v>393751.58</v>
      </c>
      <c r="G118" s="426"/>
      <c r="H118" s="193">
        <v>1200000</v>
      </c>
      <c r="I118" s="82">
        <v>96</v>
      </c>
      <c r="J118" s="34">
        <v>30</v>
      </c>
      <c r="K118" s="83">
        <v>10</v>
      </c>
      <c r="L118" s="184" t="s">
        <v>377</v>
      </c>
      <c r="M118" s="52" t="s">
        <v>136</v>
      </c>
      <c r="N118" s="244" t="s">
        <v>377</v>
      </c>
      <c r="O118" s="251"/>
      <c r="P118" s="15"/>
    </row>
    <row r="119" spans="1:16" ht="16.5" customHeight="1">
      <c r="A119" s="230">
        <f t="shared" si="9"/>
        <v>10000</v>
      </c>
      <c r="B119" s="193">
        <f t="shared" si="10"/>
        <v>0</v>
      </c>
      <c r="C119" s="193">
        <v>0</v>
      </c>
      <c r="D119" s="198">
        <v>0</v>
      </c>
      <c r="E119" s="193">
        <f t="shared" si="11"/>
        <v>10000</v>
      </c>
      <c r="F119" s="193"/>
      <c r="G119" s="425"/>
      <c r="H119" s="193">
        <v>10000</v>
      </c>
      <c r="I119" s="78">
        <v>97</v>
      </c>
      <c r="J119" s="32">
        <v>30</v>
      </c>
      <c r="K119" s="79">
        <v>10</v>
      </c>
      <c r="L119" s="69" t="s">
        <v>378</v>
      </c>
      <c r="M119" s="50" t="s">
        <v>137</v>
      </c>
      <c r="N119" s="244" t="s">
        <v>378</v>
      </c>
      <c r="O119" s="251"/>
      <c r="P119" s="15"/>
    </row>
    <row r="120" spans="1:16" ht="22.5" customHeight="1" thickBot="1">
      <c r="A120" s="231">
        <f>E120-D120</f>
        <v>140164.18000000005</v>
      </c>
      <c r="B120" s="232">
        <f>D120-C120</f>
        <v>255837.99</v>
      </c>
      <c r="C120" s="232">
        <v>284205.6</v>
      </c>
      <c r="D120" s="456">
        <v>540043.59</v>
      </c>
      <c r="E120" s="193">
        <f t="shared" si="11"/>
        <v>680207.77</v>
      </c>
      <c r="F120" s="232">
        <v>280207.77</v>
      </c>
      <c r="G120" s="427"/>
      <c r="H120" s="232">
        <f>200000+200000</f>
        <v>400000</v>
      </c>
      <c r="I120" s="80">
        <v>98</v>
      </c>
      <c r="J120" s="33">
        <v>30</v>
      </c>
      <c r="K120" s="81">
        <v>10</v>
      </c>
      <c r="L120" s="183" t="s">
        <v>379</v>
      </c>
      <c r="M120" s="51" t="s">
        <v>86</v>
      </c>
      <c r="N120" s="244" t="s">
        <v>379</v>
      </c>
      <c r="O120" s="251"/>
      <c r="P120" s="15"/>
    </row>
    <row r="121" spans="1:16" ht="23.25" customHeight="1" thickBot="1">
      <c r="A121" s="233">
        <f t="shared" si="9"/>
        <v>50000</v>
      </c>
      <c r="B121" s="234">
        <f t="shared" si="10"/>
        <v>0</v>
      </c>
      <c r="C121" s="234"/>
      <c r="D121" s="235"/>
      <c r="E121" s="193">
        <f t="shared" si="11"/>
        <v>50000</v>
      </c>
      <c r="F121" s="234"/>
      <c r="G121" s="428"/>
      <c r="H121" s="234">
        <v>50000</v>
      </c>
      <c r="I121" s="82">
        <v>99</v>
      </c>
      <c r="J121" s="34">
        <v>30</v>
      </c>
      <c r="K121" s="83">
        <v>10</v>
      </c>
      <c r="L121" s="184" t="s">
        <v>380</v>
      </c>
      <c r="M121" s="52" t="s">
        <v>138</v>
      </c>
      <c r="N121" s="244" t="s">
        <v>380</v>
      </c>
      <c r="O121" s="251"/>
      <c r="P121" s="15"/>
    </row>
    <row r="122" spans="1:16" ht="31.5" customHeight="1">
      <c r="A122" s="230">
        <f t="shared" si="9"/>
        <v>0</v>
      </c>
      <c r="B122" s="193">
        <f t="shared" si="10"/>
        <v>0</v>
      </c>
      <c r="C122" s="193"/>
      <c r="D122" s="198"/>
      <c r="E122" s="193">
        <f t="shared" si="11"/>
        <v>0</v>
      </c>
      <c r="F122" s="193"/>
      <c r="G122" s="426"/>
      <c r="H122" s="193"/>
      <c r="I122" s="78">
        <v>10</v>
      </c>
      <c r="J122" s="32">
        <v>40</v>
      </c>
      <c r="K122" s="79">
        <v>10</v>
      </c>
      <c r="L122" s="72" t="s">
        <v>381</v>
      </c>
      <c r="M122" s="59" t="s">
        <v>214</v>
      </c>
      <c r="N122" s="243" t="s">
        <v>381</v>
      </c>
      <c r="O122" s="251"/>
      <c r="P122" s="15"/>
    </row>
    <row r="123" spans="1:16" ht="28.5" customHeight="1">
      <c r="A123" s="230">
        <f t="shared" si="9"/>
        <v>0</v>
      </c>
      <c r="B123" s="193">
        <f t="shared" si="10"/>
        <v>0</v>
      </c>
      <c r="C123" s="193"/>
      <c r="D123" s="198"/>
      <c r="E123" s="193">
        <f t="shared" si="11"/>
        <v>0</v>
      </c>
      <c r="F123" s="193"/>
      <c r="G123" s="426"/>
      <c r="H123" s="193"/>
      <c r="I123" s="78">
        <v>11</v>
      </c>
      <c r="J123" s="32">
        <v>40</v>
      </c>
      <c r="K123" s="79">
        <v>10</v>
      </c>
      <c r="L123" s="45"/>
      <c r="M123" s="50"/>
      <c r="N123" s="245"/>
      <c r="O123" s="251"/>
      <c r="P123" s="15"/>
    </row>
    <row r="124" spans="1:16" ht="41.25" customHeight="1" thickBot="1">
      <c r="A124" s="230">
        <f t="shared" si="9"/>
        <v>0.8400000035762787</v>
      </c>
      <c r="B124" s="193">
        <f t="shared" si="10"/>
        <v>0</v>
      </c>
      <c r="C124" s="193">
        <v>38492962.16</v>
      </c>
      <c r="D124" s="193">
        <v>38492962.16</v>
      </c>
      <c r="E124" s="193">
        <f t="shared" si="11"/>
        <v>38492963</v>
      </c>
      <c r="F124" s="193"/>
      <c r="G124" s="426">
        <f>10000</f>
        <v>10000</v>
      </c>
      <c r="H124" s="193">
        <v>38482963</v>
      </c>
      <c r="I124" s="185">
        <v>11</v>
      </c>
      <c r="J124" s="186">
        <v>50</v>
      </c>
      <c r="K124" s="187">
        <v>10</v>
      </c>
      <c r="L124" s="188" t="s">
        <v>382</v>
      </c>
      <c r="M124" s="58" t="s">
        <v>383</v>
      </c>
      <c r="N124" s="246" t="s">
        <v>382</v>
      </c>
      <c r="O124" s="251"/>
      <c r="P124" s="15"/>
    </row>
    <row r="125" spans="1:16" ht="39" customHeight="1" thickBot="1">
      <c r="A125" s="513">
        <f aca="true" t="shared" si="12" ref="A125:G125">SUM(A6:A124)</f>
        <v>11003493.460000005</v>
      </c>
      <c r="B125" s="514">
        <f>SUM(B6:B124)</f>
        <v>1676792.7</v>
      </c>
      <c r="C125" s="514">
        <f t="shared" si="12"/>
        <v>209992720.35999998</v>
      </c>
      <c r="D125" s="514">
        <f>SUM(D6:D124)</f>
        <v>211669513.06</v>
      </c>
      <c r="E125" s="514">
        <f>SUM(E6:E124)</f>
        <v>222673006.52</v>
      </c>
      <c r="F125" s="514">
        <f>SUM(F6:F124)</f>
        <v>1753763.52</v>
      </c>
      <c r="G125" s="514">
        <f t="shared" si="12"/>
        <v>0</v>
      </c>
      <c r="H125" s="514">
        <f>SUM(H6:H124)</f>
        <v>220919243</v>
      </c>
      <c r="I125" s="472"/>
      <c r="J125" s="473"/>
      <c r="K125" s="472"/>
      <c r="L125" s="515" t="s">
        <v>484</v>
      </c>
      <c r="M125" s="474" t="s">
        <v>178</v>
      </c>
      <c r="N125" s="247" t="s">
        <v>541</v>
      </c>
      <c r="O125" s="257">
        <f>H125+G125+F125</f>
        <v>222673006.52</v>
      </c>
      <c r="P125" s="261">
        <f>D125-C125</f>
        <v>1676792.7000000179</v>
      </c>
    </row>
    <row r="126" spans="1:16" ht="33" customHeight="1">
      <c r="A126" s="233">
        <f>E126-D126</f>
        <v>0</v>
      </c>
      <c r="B126" s="234"/>
      <c r="C126" s="234"/>
      <c r="D126" s="458"/>
      <c r="E126" s="234"/>
      <c r="F126" s="234"/>
      <c r="G126" s="234"/>
      <c r="H126" s="234"/>
      <c r="I126" s="431"/>
      <c r="J126" s="432"/>
      <c r="K126" s="433"/>
      <c r="L126" s="516" t="s">
        <v>384</v>
      </c>
      <c r="M126" s="62" t="s">
        <v>179</v>
      </c>
      <c r="N126" s="243" t="s">
        <v>384</v>
      </c>
      <c r="O126" s="251"/>
      <c r="P126" s="261">
        <f>E125-D125</f>
        <v>11003493.460000008</v>
      </c>
    </row>
    <row r="127" spans="1:16" ht="16.5" customHeight="1">
      <c r="A127" s="230">
        <f aca="true" t="shared" si="13" ref="A127:A190">E127-D127</f>
        <v>0</v>
      </c>
      <c r="B127" s="193">
        <f aca="true" t="shared" si="14" ref="B127:B190">D127-C127</f>
        <v>0</v>
      </c>
      <c r="C127" s="193"/>
      <c r="D127" s="197"/>
      <c r="E127" s="193">
        <f aca="true" t="shared" si="15" ref="E127:E190">H127+G127+F127</f>
        <v>0</v>
      </c>
      <c r="F127" s="193"/>
      <c r="G127" s="193"/>
      <c r="H127" s="193"/>
      <c r="I127" s="435"/>
      <c r="J127" s="436"/>
      <c r="K127" s="437"/>
      <c r="L127" s="434" t="s">
        <v>385</v>
      </c>
      <c r="M127" s="56" t="s">
        <v>215</v>
      </c>
      <c r="N127" s="243" t="s">
        <v>385</v>
      </c>
      <c r="O127" s="251"/>
      <c r="P127" s="15"/>
    </row>
    <row r="128" spans="1:16" ht="20.25" customHeight="1">
      <c r="A128" s="230">
        <f t="shared" si="13"/>
        <v>0</v>
      </c>
      <c r="B128" s="193">
        <f t="shared" si="14"/>
        <v>0</v>
      </c>
      <c r="C128" s="193"/>
      <c r="D128" s="197"/>
      <c r="E128" s="193">
        <f t="shared" si="15"/>
        <v>0</v>
      </c>
      <c r="F128" s="193"/>
      <c r="G128" s="193"/>
      <c r="H128" s="193"/>
      <c r="I128" s="435"/>
      <c r="J128" s="436"/>
      <c r="K128" s="437"/>
      <c r="L128" s="438"/>
      <c r="M128" s="57"/>
      <c r="N128" s="244"/>
      <c r="O128" s="251"/>
      <c r="P128" s="15"/>
    </row>
    <row r="129" spans="1:16" ht="25.5" customHeight="1">
      <c r="A129" s="230">
        <f t="shared" si="13"/>
        <v>0</v>
      </c>
      <c r="B129" s="193">
        <f t="shared" si="14"/>
        <v>0</v>
      </c>
      <c r="C129" s="193">
        <v>1000000</v>
      </c>
      <c r="D129" s="197">
        <v>1000000</v>
      </c>
      <c r="E129" s="193">
        <f t="shared" si="15"/>
        <v>1000000</v>
      </c>
      <c r="F129" s="193"/>
      <c r="G129" s="193"/>
      <c r="H129" s="193">
        <v>1000000</v>
      </c>
      <c r="I129" s="435">
        <v>11</v>
      </c>
      <c r="J129" s="436">
        <v>10</v>
      </c>
      <c r="K129" s="437">
        <v>20</v>
      </c>
      <c r="L129" s="438" t="s">
        <v>386</v>
      </c>
      <c r="M129" s="57" t="s">
        <v>139</v>
      </c>
      <c r="N129" s="244" t="s">
        <v>386</v>
      </c>
      <c r="O129" s="251"/>
      <c r="P129" s="15"/>
    </row>
    <row r="130" spans="1:16" ht="22.5" customHeight="1">
      <c r="A130" s="230">
        <f t="shared" si="13"/>
        <v>100</v>
      </c>
      <c r="B130" s="193">
        <f t="shared" si="14"/>
        <v>0</v>
      </c>
      <c r="C130" s="193"/>
      <c r="D130" s="197"/>
      <c r="E130" s="193">
        <f t="shared" si="15"/>
        <v>100</v>
      </c>
      <c r="F130" s="193"/>
      <c r="G130" s="193"/>
      <c r="H130" s="193">
        <v>100</v>
      </c>
      <c r="I130" s="435">
        <v>12</v>
      </c>
      <c r="J130" s="436">
        <v>10</v>
      </c>
      <c r="K130" s="437">
        <v>20</v>
      </c>
      <c r="L130" s="438" t="s">
        <v>387</v>
      </c>
      <c r="M130" s="57" t="s">
        <v>140</v>
      </c>
      <c r="N130" s="244" t="s">
        <v>387</v>
      </c>
      <c r="O130" s="251"/>
      <c r="P130" s="15"/>
    </row>
    <row r="131" spans="1:16" ht="20.25" customHeight="1">
      <c r="A131" s="230">
        <f t="shared" si="13"/>
        <v>100</v>
      </c>
      <c r="B131" s="193">
        <f t="shared" si="14"/>
        <v>0</v>
      </c>
      <c r="C131" s="193"/>
      <c r="D131" s="197"/>
      <c r="E131" s="193">
        <f t="shared" si="15"/>
        <v>100</v>
      </c>
      <c r="F131" s="193"/>
      <c r="G131" s="193"/>
      <c r="H131" s="193">
        <v>100</v>
      </c>
      <c r="I131" s="435">
        <v>13</v>
      </c>
      <c r="J131" s="436">
        <v>10</v>
      </c>
      <c r="K131" s="437">
        <v>20</v>
      </c>
      <c r="L131" s="438" t="s">
        <v>388</v>
      </c>
      <c r="M131" s="57" t="s">
        <v>141</v>
      </c>
      <c r="N131" s="244" t="s">
        <v>388</v>
      </c>
      <c r="O131" s="251"/>
      <c r="P131" s="15"/>
    </row>
    <row r="132" spans="1:16" ht="16.5" customHeight="1">
      <c r="A132" s="230">
        <f t="shared" si="13"/>
        <v>100</v>
      </c>
      <c r="B132" s="193">
        <f t="shared" si="14"/>
        <v>0</v>
      </c>
      <c r="C132" s="193"/>
      <c r="D132" s="197"/>
      <c r="E132" s="193">
        <f t="shared" si="15"/>
        <v>100</v>
      </c>
      <c r="F132" s="193"/>
      <c r="G132" s="193"/>
      <c r="H132" s="193">
        <v>100</v>
      </c>
      <c r="I132" s="435">
        <v>14</v>
      </c>
      <c r="J132" s="436">
        <v>10</v>
      </c>
      <c r="K132" s="437">
        <v>20</v>
      </c>
      <c r="L132" s="438" t="s">
        <v>389</v>
      </c>
      <c r="M132" s="57" t="s">
        <v>142</v>
      </c>
      <c r="N132" s="244" t="s">
        <v>389</v>
      </c>
      <c r="O132" s="251"/>
      <c r="P132" s="15"/>
    </row>
    <row r="133" spans="1:16" ht="16.5" customHeight="1">
      <c r="A133" s="230">
        <f t="shared" si="13"/>
        <v>100</v>
      </c>
      <c r="B133" s="193">
        <f t="shared" si="14"/>
        <v>0</v>
      </c>
      <c r="C133" s="193"/>
      <c r="D133" s="197"/>
      <c r="E133" s="193">
        <f t="shared" si="15"/>
        <v>100</v>
      </c>
      <c r="F133" s="193"/>
      <c r="G133" s="193"/>
      <c r="H133" s="193">
        <v>100</v>
      </c>
      <c r="I133" s="435">
        <v>21</v>
      </c>
      <c r="J133" s="436">
        <v>10</v>
      </c>
      <c r="K133" s="437">
        <v>20</v>
      </c>
      <c r="L133" s="438" t="s">
        <v>390</v>
      </c>
      <c r="M133" s="57" t="s">
        <v>143</v>
      </c>
      <c r="N133" s="244" t="s">
        <v>390</v>
      </c>
      <c r="O133" s="251"/>
      <c r="P133" s="15"/>
    </row>
    <row r="134" spans="1:16" ht="16.5" customHeight="1">
      <c r="A134" s="230">
        <f t="shared" si="13"/>
        <v>1132.6000000000058</v>
      </c>
      <c r="B134" s="193">
        <f t="shared" si="14"/>
        <v>0</v>
      </c>
      <c r="C134" s="197">
        <v>68867.4</v>
      </c>
      <c r="D134" s="197">
        <v>68867.4</v>
      </c>
      <c r="E134" s="193">
        <f t="shared" si="15"/>
        <v>70000</v>
      </c>
      <c r="F134" s="193"/>
      <c r="G134" s="425">
        <v>-30000</v>
      </c>
      <c r="H134" s="193">
        <v>100000</v>
      </c>
      <c r="I134" s="78">
        <v>22</v>
      </c>
      <c r="J134" s="32">
        <v>10</v>
      </c>
      <c r="K134" s="79">
        <v>20</v>
      </c>
      <c r="L134" s="69" t="s">
        <v>391</v>
      </c>
      <c r="M134" s="53" t="s">
        <v>144</v>
      </c>
      <c r="N134" s="244" t="s">
        <v>391</v>
      </c>
      <c r="O134" s="30" t="s">
        <v>557</v>
      </c>
      <c r="P134" s="15"/>
    </row>
    <row r="135" spans="1:16" ht="20.25" customHeight="1">
      <c r="A135" s="230">
        <f t="shared" si="13"/>
        <v>100</v>
      </c>
      <c r="B135" s="193">
        <f t="shared" si="14"/>
        <v>0</v>
      </c>
      <c r="C135" s="193"/>
      <c r="D135" s="197"/>
      <c r="E135" s="193">
        <f t="shared" si="15"/>
        <v>100</v>
      </c>
      <c r="F135" s="193"/>
      <c r="G135" s="193"/>
      <c r="H135" s="193">
        <v>100</v>
      </c>
      <c r="I135" s="78">
        <v>23</v>
      </c>
      <c r="J135" s="32">
        <v>10</v>
      </c>
      <c r="K135" s="79">
        <v>20</v>
      </c>
      <c r="L135" s="69" t="s">
        <v>392</v>
      </c>
      <c r="M135" s="53" t="s">
        <v>92</v>
      </c>
      <c r="N135" s="244" t="s">
        <v>392</v>
      </c>
      <c r="O135" s="251"/>
      <c r="P135" s="15"/>
    </row>
    <row r="136" spans="1:16" ht="22.5" customHeight="1">
      <c r="A136" s="230">
        <f t="shared" si="13"/>
        <v>1184</v>
      </c>
      <c r="B136" s="193">
        <f t="shared" si="14"/>
        <v>192</v>
      </c>
      <c r="C136" s="197">
        <v>38016</v>
      </c>
      <c r="D136" s="197">
        <v>38208</v>
      </c>
      <c r="E136" s="193">
        <f t="shared" si="15"/>
        <v>39392</v>
      </c>
      <c r="F136" s="193">
        <v>19392</v>
      </c>
      <c r="G136" s="193"/>
      <c r="H136" s="193">
        <v>20000</v>
      </c>
      <c r="I136" s="78">
        <v>24</v>
      </c>
      <c r="J136" s="32">
        <v>10</v>
      </c>
      <c r="K136" s="79">
        <v>20</v>
      </c>
      <c r="L136" s="69" t="s">
        <v>393</v>
      </c>
      <c r="M136" s="53" t="s">
        <v>93</v>
      </c>
      <c r="N136" s="244" t="s">
        <v>393</v>
      </c>
      <c r="O136" s="139" t="s">
        <v>558</v>
      </c>
      <c r="P136" s="15"/>
    </row>
    <row r="137" spans="1:16" ht="18" customHeight="1">
      <c r="A137" s="230">
        <f t="shared" si="13"/>
        <v>306.40000000000146</v>
      </c>
      <c r="B137" s="193">
        <f t="shared" si="14"/>
        <v>0</v>
      </c>
      <c r="C137" s="193">
        <v>29793.6</v>
      </c>
      <c r="D137" s="197">
        <v>29793.6</v>
      </c>
      <c r="E137" s="193">
        <f t="shared" si="15"/>
        <v>30100</v>
      </c>
      <c r="F137" s="193"/>
      <c r="G137" s="193">
        <v>30000</v>
      </c>
      <c r="H137" s="193">
        <v>100</v>
      </c>
      <c r="I137" s="78">
        <v>27</v>
      </c>
      <c r="J137" s="32">
        <v>10</v>
      </c>
      <c r="K137" s="79">
        <v>20</v>
      </c>
      <c r="L137" s="69" t="s">
        <v>394</v>
      </c>
      <c r="M137" s="50" t="s">
        <v>94</v>
      </c>
      <c r="N137" s="244" t="s">
        <v>394</v>
      </c>
      <c r="O137" s="251"/>
      <c r="P137" s="15"/>
    </row>
    <row r="138" spans="1:16" ht="27" customHeight="1">
      <c r="A138" s="230">
        <f t="shared" si="13"/>
        <v>0</v>
      </c>
      <c r="B138" s="193">
        <f t="shared" si="14"/>
        <v>0</v>
      </c>
      <c r="C138" s="206"/>
      <c r="D138" s="459"/>
      <c r="E138" s="193">
        <f t="shared" si="15"/>
        <v>0</v>
      </c>
      <c r="F138" s="193"/>
      <c r="G138" s="193"/>
      <c r="H138" s="193"/>
      <c r="I138" s="78"/>
      <c r="J138" s="32"/>
      <c r="K138" s="79"/>
      <c r="L138" s="72" t="s">
        <v>395</v>
      </c>
      <c r="M138" s="57" t="s">
        <v>180</v>
      </c>
      <c r="N138" s="243" t="s">
        <v>395</v>
      </c>
      <c r="O138" s="251"/>
      <c r="P138" s="15"/>
    </row>
    <row r="139" spans="1:16" ht="21" customHeight="1">
      <c r="A139" s="230">
        <f t="shared" si="13"/>
        <v>0</v>
      </c>
      <c r="B139" s="193">
        <f t="shared" si="14"/>
        <v>0</v>
      </c>
      <c r="C139" s="193"/>
      <c r="D139" s="197"/>
      <c r="E139" s="193">
        <f t="shared" si="15"/>
        <v>0</v>
      </c>
      <c r="F139" s="193"/>
      <c r="G139" s="193"/>
      <c r="H139" s="193"/>
      <c r="I139" s="78">
        <v>10</v>
      </c>
      <c r="J139" s="32">
        <v>20</v>
      </c>
      <c r="K139" s="79">
        <v>20</v>
      </c>
      <c r="L139" s="72" t="s">
        <v>396</v>
      </c>
      <c r="M139" s="55" t="s">
        <v>216</v>
      </c>
      <c r="N139" s="243" t="s">
        <v>396</v>
      </c>
      <c r="O139" s="251"/>
      <c r="P139" s="15"/>
    </row>
    <row r="140" spans="1:16" ht="16.5" customHeight="1">
      <c r="A140" s="230">
        <f t="shared" si="13"/>
        <v>547000</v>
      </c>
      <c r="B140" s="193">
        <f>D140-C140</f>
        <v>1745400</v>
      </c>
      <c r="C140" s="193">
        <v>1455000</v>
      </c>
      <c r="D140" s="197">
        <v>3200400</v>
      </c>
      <c r="E140" s="193">
        <f t="shared" si="15"/>
        <v>3747400</v>
      </c>
      <c r="F140" s="193">
        <v>1127400</v>
      </c>
      <c r="G140" s="193">
        <v>420000</v>
      </c>
      <c r="H140" s="193">
        <v>2200000</v>
      </c>
      <c r="I140" s="78">
        <v>11</v>
      </c>
      <c r="J140" s="32">
        <v>20</v>
      </c>
      <c r="K140" s="79">
        <v>20</v>
      </c>
      <c r="L140" s="69" t="s">
        <v>397</v>
      </c>
      <c r="M140" s="53" t="s">
        <v>145</v>
      </c>
      <c r="N140" s="244" t="s">
        <v>397</v>
      </c>
      <c r="O140" s="251"/>
      <c r="P140" s="15"/>
    </row>
    <row r="141" spans="1:16" ht="16.5" customHeight="1">
      <c r="A141" s="230">
        <f t="shared" si="13"/>
        <v>10000</v>
      </c>
      <c r="B141" s="193">
        <f t="shared" si="14"/>
        <v>0</v>
      </c>
      <c r="C141" s="193"/>
      <c r="D141" s="197"/>
      <c r="E141" s="193">
        <f t="shared" si="15"/>
        <v>10000</v>
      </c>
      <c r="F141" s="193"/>
      <c r="G141" s="193"/>
      <c r="H141" s="193">
        <v>10000</v>
      </c>
      <c r="I141" s="78">
        <v>12</v>
      </c>
      <c r="J141" s="32">
        <v>20</v>
      </c>
      <c r="K141" s="79">
        <v>20</v>
      </c>
      <c r="L141" s="69" t="s">
        <v>398</v>
      </c>
      <c r="M141" s="50" t="s">
        <v>146</v>
      </c>
      <c r="N141" s="244" t="s">
        <v>398</v>
      </c>
      <c r="O141" s="251"/>
      <c r="P141" s="15"/>
    </row>
    <row r="142" spans="1:16" ht="26.25" customHeight="1">
      <c r="A142" s="230">
        <f t="shared" si="13"/>
        <v>0</v>
      </c>
      <c r="B142" s="193">
        <f t="shared" si="14"/>
        <v>0</v>
      </c>
      <c r="C142" s="193"/>
      <c r="D142" s="197"/>
      <c r="E142" s="193">
        <f t="shared" si="15"/>
        <v>0</v>
      </c>
      <c r="F142" s="193"/>
      <c r="G142" s="193"/>
      <c r="H142" s="193"/>
      <c r="I142" s="78">
        <v>20</v>
      </c>
      <c r="J142" s="32">
        <v>20</v>
      </c>
      <c r="K142" s="79">
        <v>20</v>
      </c>
      <c r="L142" s="72" t="s">
        <v>399</v>
      </c>
      <c r="M142" s="55" t="s">
        <v>217</v>
      </c>
      <c r="N142" s="243" t="s">
        <v>399</v>
      </c>
      <c r="O142" s="251"/>
      <c r="P142" s="15"/>
    </row>
    <row r="143" spans="1:16" ht="23.25" customHeight="1">
      <c r="A143" s="230">
        <f t="shared" si="13"/>
        <v>20000</v>
      </c>
      <c r="B143" s="193">
        <f t="shared" si="14"/>
        <v>0</v>
      </c>
      <c r="C143" s="193"/>
      <c r="D143" s="197"/>
      <c r="E143" s="193">
        <f t="shared" si="15"/>
        <v>20000</v>
      </c>
      <c r="F143" s="193"/>
      <c r="G143" s="193"/>
      <c r="H143" s="193">
        <v>20000</v>
      </c>
      <c r="I143" s="78">
        <v>21</v>
      </c>
      <c r="J143" s="32">
        <v>20</v>
      </c>
      <c r="K143" s="79">
        <v>20</v>
      </c>
      <c r="L143" s="69" t="s">
        <v>400</v>
      </c>
      <c r="M143" s="53" t="s">
        <v>12</v>
      </c>
      <c r="N143" s="108" t="s">
        <v>400</v>
      </c>
      <c r="O143" s="251"/>
      <c r="P143" s="15"/>
    </row>
    <row r="144" spans="1:16" ht="21" customHeight="1">
      <c r="A144" s="230">
        <f t="shared" si="13"/>
        <v>20000</v>
      </c>
      <c r="B144" s="193">
        <f t="shared" si="14"/>
        <v>0</v>
      </c>
      <c r="C144" s="193"/>
      <c r="D144" s="197"/>
      <c r="E144" s="193">
        <f t="shared" si="15"/>
        <v>20000</v>
      </c>
      <c r="F144" s="193"/>
      <c r="G144" s="193"/>
      <c r="H144" s="193">
        <v>20000</v>
      </c>
      <c r="I144" s="78">
        <v>22</v>
      </c>
      <c r="J144" s="32">
        <v>20</v>
      </c>
      <c r="K144" s="79">
        <v>20</v>
      </c>
      <c r="L144" s="69" t="s">
        <v>401</v>
      </c>
      <c r="M144" s="53" t="s">
        <v>87</v>
      </c>
      <c r="N144" s="108" t="s">
        <v>401</v>
      </c>
      <c r="O144" s="251"/>
      <c r="P144" s="15"/>
    </row>
    <row r="145" spans="1:16" ht="22.5" customHeight="1" thickBot="1">
      <c r="A145" s="230">
        <f t="shared" si="13"/>
        <v>0</v>
      </c>
      <c r="B145" s="429">
        <f t="shared" si="14"/>
        <v>0</v>
      </c>
      <c r="C145" s="430"/>
      <c r="D145" s="459"/>
      <c r="E145" s="193">
        <f t="shared" si="15"/>
        <v>0</v>
      </c>
      <c r="F145" s="258"/>
      <c r="G145" s="258"/>
      <c r="H145" s="258"/>
      <c r="I145" s="479">
        <v>23</v>
      </c>
      <c r="J145" s="479">
        <v>20</v>
      </c>
      <c r="K145" s="479">
        <v>20</v>
      </c>
      <c r="L145" s="475" t="s">
        <v>402</v>
      </c>
      <c r="M145" s="51" t="s">
        <v>88</v>
      </c>
      <c r="N145" s="108" t="s">
        <v>402</v>
      </c>
      <c r="O145" s="251"/>
      <c r="P145" s="15"/>
    </row>
    <row r="146" spans="1:16" ht="24" customHeight="1">
      <c r="A146" s="230">
        <f t="shared" si="13"/>
        <v>144290</v>
      </c>
      <c r="B146" s="429">
        <f t="shared" si="14"/>
        <v>0</v>
      </c>
      <c r="C146" s="258">
        <v>55710</v>
      </c>
      <c r="D146" s="459">
        <v>55710</v>
      </c>
      <c r="E146" s="193">
        <f t="shared" si="15"/>
        <v>200000</v>
      </c>
      <c r="F146" s="258"/>
      <c r="G146" s="258"/>
      <c r="H146" s="258">
        <f>200000</f>
        <v>200000</v>
      </c>
      <c r="I146" s="479">
        <v>24</v>
      </c>
      <c r="J146" s="479">
        <v>20</v>
      </c>
      <c r="K146" s="479">
        <v>20</v>
      </c>
      <c r="L146" s="476" t="s">
        <v>403</v>
      </c>
      <c r="M146" s="240" t="s">
        <v>95</v>
      </c>
      <c r="N146" s="108" t="s">
        <v>403</v>
      </c>
      <c r="O146" s="251"/>
      <c r="P146" s="15"/>
    </row>
    <row r="147" spans="1:16" ht="24.75" customHeight="1" thickBot="1">
      <c r="A147" s="230">
        <f t="shared" si="13"/>
        <v>0</v>
      </c>
      <c r="B147" s="429">
        <f t="shared" si="14"/>
        <v>0</v>
      </c>
      <c r="C147" s="258"/>
      <c r="D147" s="459"/>
      <c r="E147" s="193">
        <f t="shared" si="15"/>
        <v>0</v>
      </c>
      <c r="F147" s="258"/>
      <c r="G147" s="258"/>
      <c r="H147" s="258"/>
      <c r="I147" s="479"/>
      <c r="J147" s="479"/>
      <c r="K147" s="479"/>
      <c r="L147" s="477" t="s">
        <v>404</v>
      </c>
      <c r="M147" s="61" t="s">
        <v>181</v>
      </c>
      <c r="N147" s="243" t="s">
        <v>404</v>
      </c>
      <c r="O147" s="251"/>
      <c r="P147" s="15"/>
    </row>
    <row r="148" spans="1:16" ht="16.5" customHeight="1" thickBot="1">
      <c r="A148" s="230">
        <f t="shared" si="13"/>
        <v>0</v>
      </c>
      <c r="B148" s="429">
        <f t="shared" si="14"/>
        <v>0</v>
      </c>
      <c r="C148" s="258"/>
      <c r="D148" s="459"/>
      <c r="E148" s="193">
        <f t="shared" si="15"/>
        <v>0</v>
      </c>
      <c r="F148" s="258"/>
      <c r="G148" s="258"/>
      <c r="H148" s="258"/>
      <c r="I148" s="479">
        <v>10</v>
      </c>
      <c r="J148" s="479">
        <v>30</v>
      </c>
      <c r="K148" s="479">
        <v>20</v>
      </c>
      <c r="L148" s="478" t="s">
        <v>405</v>
      </c>
      <c r="M148" s="248" t="s">
        <v>218</v>
      </c>
      <c r="N148" s="243" t="s">
        <v>405</v>
      </c>
      <c r="O148" s="251"/>
      <c r="P148" s="15"/>
    </row>
    <row r="149" spans="1:16" ht="16.5" customHeight="1">
      <c r="A149" s="230">
        <f t="shared" si="13"/>
        <v>486.7999999999993</v>
      </c>
      <c r="B149" s="193">
        <f t="shared" si="14"/>
        <v>19513.2</v>
      </c>
      <c r="C149" s="228"/>
      <c r="D149" s="512">
        <v>19513.2</v>
      </c>
      <c r="E149" s="193">
        <f t="shared" si="15"/>
        <v>20000</v>
      </c>
      <c r="F149" s="228"/>
      <c r="G149" s="228"/>
      <c r="H149" s="228">
        <v>20000</v>
      </c>
      <c r="I149" s="84">
        <v>11</v>
      </c>
      <c r="J149" s="37">
        <v>30</v>
      </c>
      <c r="K149" s="85">
        <v>20</v>
      </c>
      <c r="L149" s="184" t="s">
        <v>406</v>
      </c>
      <c r="M149" s="52" t="s">
        <v>147</v>
      </c>
      <c r="N149" s="108" t="s">
        <v>406</v>
      </c>
      <c r="O149" s="251"/>
      <c r="P149" s="15"/>
    </row>
    <row r="150" spans="1:16" ht="16.5" customHeight="1">
      <c r="A150" s="230">
        <f t="shared" si="13"/>
        <v>2136</v>
      </c>
      <c r="B150" s="193">
        <f t="shared" si="14"/>
        <v>1777.7999999999884</v>
      </c>
      <c r="C150" s="193">
        <v>355644</v>
      </c>
      <c r="D150" s="197">
        <v>357421.8</v>
      </c>
      <c r="E150" s="193">
        <f t="shared" si="15"/>
        <v>359557.8</v>
      </c>
      <c r="F150" s="193">
        <v>179557.8</v>
      </c>
      <c r="G150" s="193"/>
      <c r="H150" s="193">
        <v>180000</v>
      </c>
      <c r="I150" s="78">
        <v>12</v>
      </c>
      <c r="J150" s="32">
        <v>30</v>
      </c>
      <c r="K150" s="79">
        <v>20</v>
      </c>
      <c r="L150" s="69" t="s">
        <v>407</v>
      </c>
      <c r="M150" s="50" t="s">
        <v>148</v>
      </c>
      <c r="N150" s="108" t="s">
        <v>407</v>
      </c>
      <c r="O150" s="251"/>
      <c r="P150" s="15"/>
    </row>
    <row r="151" spans="1:16" ht="16.5" customHeight="1">
      <c r="A151" s="230">
        <f t="shared" si="13"/>
        <v>12640</v>
      </c>
      <c r="B151" s="193">
        <f t="shared" si="14"/>
        <v>0</v>
      </c>
      <c r="C151" s="193">
        <v>387360</v>
      </c>
      <c r="D151" s="197">
        <v>387360</v>
      </c>
      <c r="E151" s="193">
        <f t="shared" si="15"/>
        <v>400000</v>
      </c>
      <c r="F151" s="193"/>
      <c r="G151" s="193"/>
      <c r="H151" s="193">
        <v>400000</v>
      </c>
      <c r="I151" s="78">
        <v>13</v>
      </c>
      <c r="J151" s="32">
        <v>30</v>
      </c>
      <c r="K151" s="79">
        <v>20</v>
      </c>
      <c r="L151" s="69" t="s">
        <v>408</v>
      </c>
      <c r="M151" s="50" t="s">
        <v>149</v>
      </c>
      <c r="N151" s="108" t="s">
        <v>408</v>
      </c>
      <c r="O151" s="251"/>
      <c r="P151" s="15"/>
    </row>
    <row r="152" spans="1:16" ht="20.25" customHeight="1">
      <c r="A152" s="230">
        <f t="shared" si="13"/>
        <v>11140</v>
      </c>
      <c r="B152" s="193">
        <f t="shared" si="14"/>
        <v>0</v>
      </c>
      <c r="C152" s="197">
        <v>388860</v>
      </c>
      <c r="D152" s="197">
        <v>388860</v>
      </c>
      <c r="E152" s="193">
        <f t="shared" si="15"/>
        <v>400000</v>
      </c>
      <c r="F152" s="193"/>
      <c r="G152" s="193"/>
      <c r="H152" s="193">
        <v>400000</v>
      </c>
      <c r="I152" s="78">
        <v>14</v>
      </c>
      <c r="J152" s="32">
        <v>30</v>
      </c>
      <c r="K152" s="79">
        <v>20</v>
      </c>
      <c r="L152" s="69" t="s">
        <v>409</v>
      </c>
      <c r="M152" s="50" t="s">
        <v>150</v>
      </c>
      <c r="N152" s="108" t="s">
        <v>409</v>
      </c>
      <c r="O152" s="251"/>
      <c r="P152" s="15"/>
    </row>
    <row r="153" spans="1:16" ht="25.5" customHeight="1" thickBot="1">
      <c r="A153" s="231">
        <f t="shared" si="13"/>
        <v>180000</v>
      </c>
      <c r="B153" s="232">
        <f t="shared" si="14"/>
        <v>0</v>
      </c>
      <c r="C153" s="232"/>
      <c r="D153" s="457"/>
      <c r="E153" s="232">
        <f t="shared" si="15"/>
        <v>180000</v>
      </c>
      <c r="F153" s="232"/>
      <c r="G153" s="465"/>
      <c r="H153" s="232">
        <v>180000</v>
      </c>
      <c r="I153" s="80">
        <v>15</v>
      </c>
      <c r="J153" s="33">
        <v>30</v>
      </c>
      <c r="K153" s="81">
        <v>20</v>
      </c>
      <c r="L153" s="183" t="s">
        <v>410</v>
      </c>
      <c r="M153" s="51" t="s">
        <v>151</v>
      </c>
      <c r="N153" s="108" t="s">
        <v>410</v>
      </c>
      <c r="O153" s="251"/>
      <c r="P153" s="15"/>
    </row>
    <row r="154" spans="1:16" ht="24" customHeight="1">
      <c r="A154" s="233">
        <f t="shared" si="13"/>
        <v>0</v>
      </c>
      <c r="B154" s="234">
        <f t="shared" si="14"/>
        <v>0</v>
      </c>
      <c r="C154" s="234"/>
      <c r="D154" s="458"/>
      <c r="E154" s="234">
        <f t="shared" si="15"/>
        <v>0</v>
      </c>
      <c r="F154" s="234"/>
      <c r="G154" s="234"/>
      <c r="H154" s="234"/>
      <c r="I154" s="82">
        <v>20</v>
      </c>
      <c r="J154" s="34">
        <v>30</v>
      </c>
      <c r="K154" s="83">
        <v>20</v>
      </c>
      <c r="L154" s="103" t="s">
        <v>411</v>
      </c>
      <c r="M154" s="52" t="s">
        <v>219</v>
      </c>
      <c r="N154" s="109" t="s">
        <v>411</v>
      </c>
      <c r="O154" s="251"/>
      <c r="P154" s="15"/>
    </row>
    <row r="155" spans="1:16" ht="24.75" customHeight="1">
      <c r="A155" s="230">
        <f t="shared" si="13"/>
        <v>7971.959999999963</v>
      </c>
      <c r="B155" s="193">
        <f t="shared" si="14"/>
        <v>0</v>
      </c>
      <c r="C155" s="193">
        <v>792028.04</v>
      </c>
      <c r="D155" s="197">
        <v>792028.04</v>
      </c>
      <c r="E155" s="193">
        <f t="shared" si="15"/>
        <v>800000</v>
      </c>
      <c r="F155" s="193"/>
      <c r="G155" s="193"/>
      <c r="H155" s="193">
        <v>800000</v>
      </c>
      <c r="I155" s="78">
        <v>21</v>
      </c>
      <c r="J155" s="32">
        <v>30</v>
      </c>
      <c r="K155" s="79">
        <v>20</v>
      </c>
      <c r="L155" s="69" t="s">
        <v>412</v>
      </c>
      <c r="M155" s="50" t="s">
        <v>152</v>
      </c>
      <c r="N155" s="108" t="s">
        <v>412</v>
      </c>
      <c r="O155" s="251"/>
      <c r="P155" s="15"/>
    </row>
    <row r="156" spans="1:16" ht="16.5" customHeight="1">
      <c r="A156" s="230">
        <f t="shared" si="13"/>
        <v>2397.7999999999993</v>
      </c>
      <c r="B156" s="193">
        <f t="shared" si="14"/>
        <v>0</v>
      </c>
      <c r="C156" s="193">
        <v>17602.2</v>
      </c>
      <c r="D156" s="197">
        <v>17602.2</v>
      </c>
      <c r="E156" s="193">
        <f t="shared" si="15"/>
        <v>20000</v>
      </c>
      <c r="F156" s="193"/>
      <c r="G156" s="193"/>
      <c r="H156" s="193">
        <v>20000</v>
      </c>
      <c r="I156" s="78">
        <v>22</v>
      </c>
      <c r="J156" s="32">
        <v>30</v>
      </c>
      <c r="K156" s="79">
        <v>20</v>
      </c>
      <c r="L156" s="69" t="s">
        <v>413</v>
      </c>
      <c r="M156" s="50" t="s">
        <v>153</v>
      </c>
      <c r="N156" s="108" t="s">
        <v>413</v>
      </c>
      <c r="O156" s="251"/>
      <c r="P156" s="15"/>
    </row>
    <row r="157" spans="1:16" ht="22.5" customHeight="1">
      <c r="A157" s="230">
        <f t="shared" si="13"/>
        <v>0</v>
      </c>
      <c r="B157" s="193">
        <f t="shared" si="14"/>
        <v>0</v>
      </c>
      <c r="C157" s="193"/>
      <c r="D157" s="197"/>
      <c r="E157" s="193">
        <f t="shared" si="15"/>
        <v>0</v>
      </c>
      <c r="F157" s="193"/>
      <c r="G157" s="193"/>
      <c r="H157" s="193"/>
      <c r="I157" s="78"/>
      <c r="J157" s="32"/>
      <c r="K157" s="79"/>
      <c r="L157" s="72" t="s">
        <v>414</v>
      </c>
      <c r="M157" s="55" t="s">
        <v>182</v>
      </c>
      <c r="N157" s="109" t="s">
        <v>414</v>
      </c>
      <c r="O157" s="251"/>
      <c r="P157" s="15"/>
    </row>
    <row r="158" spans="1:16" ht="21.75" customHeight="1">
      <c r="A158" s="230">
        <f t="shared" si="13"/>
        <v>0</v>
      </c>
      <c r="B158" s="193">
        <f t="shared" si="14"/>
        <v>0</v>
      </c>
      <c r="C158" s="193"/>
      <c r="D158" s="197"/>
      <c r="E158" s="193">
        <f t="shared" si="15"/>
        <v>0</v>
      </c>
      <c r="F158" s="193"/>
      <c r="G158" s="193"/>
      <c r="H158" s="193"/>
      <c r="I158" s="78"/>
      <c r="J158" s="32"/>
      <c r="K158" s="79"/>
      <c r="L158" s="72" t="s">
        <v>415</v>
      </c>
      <c r="M158" s="55" t="s">
        <v>220</v>
      </c>
      <c r="N158" s="109" t="s">
        <v>415</v>
      </c>
      <c r="O158" s="251"/>
      <c r="P158" s="15"/>
    </row>
    <row r="159" spans="1:16" ht="16.5" customHeight="1">
      <c r="A159" s="230">
        <f t="shared" si="13"/>
        <v>50000</v>
      </c>
      <c r="B159" s="193">
        <f t="shared" si="14"/>
        <v>0</v>
      </c>
      <c r="C159" s="193"/>
      <c r="D159" s="197"/>
      <c r="E159" s="193">
        <f t="shared" si="15"/>
        <v>50000</v>
      </c>
      <c r="F159" s="193"/>
      <c r="G159" s="193"/>
      <c r="H159" s="193">
        <v>50000</v>
      </c>
      <c r="I159" s="78">
        <v>11</v>
      </c>
      <c r="J159" s="32">
        <v>50</v>
      </c>
      <c r="K159" s="79">
        <v>20</v>
      </c>
      <c r="L159" s="69" t="s">
        <v>416</v>
      </c>
      <c r="M159" s="50" t="s">
        <v>154</v>
      </c>
      <c r="N159" s="108" t="s">
        <v>416</v>
      </c>
      <c r="O159" s="251"/>
      <c r="P159" s="15"/>
    </row>
    <row r="160" spans="1:16" ht="12.75" customHeight="1">
      <c r="A160" s="230">
        <f t="shared" si="13"/>
        <v>1100</v>
      </c>
      <c r="B160" s="193">
        <f t="shared" si="14"/>
        <v>0</v>
      </c>
      <c r="C160" s="193">
        <v>98900</v>
      </c>
      <c r="D160" s="197">
        <v>98900</v>
      </c>
      <c r="E160" s="193">
        <f t="shared" si="15"/>
        <v>100000</v>
      </c>
      <c r="F160" s="193"/>
      <c r="G160" s="193"/>
      <c r="H160" s="193">
        <v>100000</v>
      </c>
      <c r="I160" s="78">
        <v>12</v>
      </c>
      <c r="J160" s="32">
        <v>50</v>
      </c>
      <c r="K160" s="79">
        <v>20</v>
      </c>
      <c r="L160" s="69" t="s">
        <v>417</v>
      </c>
      <c r="M160" s="50" t="s">
        <v>155</v>
      </c>
      <c r="N160" s="108" t="s">
        <v>417</v>
      </c>
      <c r="O160" s="251"/>
      <c r="P160" s="15"/>
    </row>
    <row r="161" spans="1:16" ht="16.5" customHeight="1">
      <c r="A161" s="230">
        <f t="shared" si="13"/>
        <v>0</v>
      </c>
      <c r="B161" s="193">
        <f t="shared" si="14"/>
        <v>0</v>
      </c>
      <c r="C161" s="193"/>
      <c r="D161" s="197"/>
      <c r="E161" s="193">
        <f t="shared" si="15"/>
        <v>0</v>
      </c>
      <c r="F161" s="193"/>
      <c r="G161" s="193"/>
      <c r="H161" s="193"/>
      <c r="I161" s="78">
        <v>10</v>
      </c>
      <c r="J161" s="32">
        <v>60</v>
      </c>
      <c r="K161" s="79">
        <v>20</v>
      </c>
      <c r="L161" s="72" t="s">
        <v>418</v>
      </c>
      <c r="M161" s="55" t="s">
        <v>241</v>
      </c>
      <c r="N161" s="109" t="s">
        <v>418</v>
      </c>
      <c r="O161" s="251"/>
      <c r="P161" s="15"/>
    </row>
    <row r="162" spans="1:16" ht="16.5" customHeight="1">
      <c r="A162" s="230">
        <f t="shared" si="13"/>
        <v>50000</v>
      </c>
      <c r="B162" s="193">
        <f t="shared" si="14"/>
        <v>0</v>
      </c>
      <c r="C162" s="193"/>
      <c r="D162" s="197"/>
      <c r="E162" s="193">
        <f t="shared" si="15"/>
        <v>50000</v>
      </c>
      <c r="F162" s="193"/>
      <c r="G162" s="193"/>
      <c r="H162" s="193">
        <v>50000</v>
      </c>
      <c r="I162" s="78">
        <v>11</v>
      </c>
      <c r="J162" s="32">
        <v>60</v>
      </c>
      <c r="K162" s="79">
        <v>20</v>
      </c>
      <c r="L162" s="69" t="s">
        <v>416</v>
      </c>
      <c r="M162" s="50" t="s">
        <v>154</v>
      </c>
      <c r="N162" s="108" t="s">
        <v>416</v>
      </c>
      <c r="O162" s="251"/>
      <c r="P162" s="15"/>
    </row>
    <row r="163" spans="1:16" ht="16.5" customHeight="1">
      <c r="A163" s="230">
        <f t="shared" si="13"/>
        <v>100000</v>
      </c>
      <c r="B163" s="193">
        <f t="shared" si="14"/>
        <v>0</v>
      </c>
      <c r="C163" s="193"/>
      <c r="D163" s="197"/>
      <c r="E163" s="193">
        <f t="shared" si="15"/>
        <v>100000</v>
      </c>
      <c r="F163" s="193"/>
      <c r="G163" s="193"/>
      <c r="H163" s="193">
        <v>100000</v>
      </c>
      <c r="I163" s="78">
        <v>12</v>
      </c>
      <c r="J163" s="32">
        <v>60</v>
      </c>
      <c r="K163" s="79">
        <v>20</v>
      </c>
      <c r="L163" s="69" t="s">
        <v>419</v>
      </c>
      <c r="M163" s="50" t="s">
        <v>242</v>
      </c>
      <c r="N163" s="108" t="s">
        <v>419</v>
      </c>
      <c r="O163" s="251"/>
      <c r="P163" s="15"/>
    </row>
    <row r="164" spans="1:16" ht="16.5" customHeight="1">
      <c r="A164" s="230">
        <f t="shared" si="13"/>
        <v>1205</v>
      </c>
      <c r="B164" s="193">
        <f t="shared" si="14"/>
        <v>0</v>
      </c>
      <c r="C164" s="193">
        <v>98795</v>
      </c>
      <c r="D164" s="197">
        <v>98795</v>
      </c>
      <c r="E164" s="193">
        <f t="shared" si="15"/>
        <v>100000</v>
      </c>
      <c r="F164" s="193"/>
      <c r="G164" s="193"/>
      <c r="H164" s="193">
        <v>100000</v>
      </c>
      <c r="I164" s="78">
        <v>13</v>
      </c>
      <c r="J164" s="32">
        <v>60</v>
      </c>
      <c r="K164" s="79">
        <v>20</v>
      </c>
      <c r="L164" s="69" t="s">
        <v>420</v>
      </c>
      <c r="M164" s="50" t="s">
        <v>155</v>
      </c>
      <c r="N164" s="108" t="s">
        <v>420</v>
      </c>
      <c r="O164" s="251"/>
      <c r="P164" s="15"/>
    </row>
    <row r="165" spans="1:16" ht="16.5" customHeight="1">
      <c r="A165" s="230">
        <f t="shared" si="13"/>
        <v>0</v>
      </c>
      <c r="B165" s="193">
        <f t="shared" si="14"/>
        <v>0</v>
      </c>
      <c r="C165" s="193"/>
      <c r="D165" s="197"/>
      <c r="E165" s="193">
        <f t="shared" si="15"/>
        <v>0</v>
      </c>
      <c r="F165" s="193"/>
      <c r="G165" s="193"/>
      <c r="H165" s="193"/>
      <c r="I165" s="78">
        <v>10</v>
      </c>
      <c r="J165" s="32">
        <v>70</v>
      </c>
      <c r="K165" s="79">
        <v>20</v>
      </c>
      <c r="L165" s="72" t="s">
        <v>421</v>
      </c>
      <c r="M165" s="55" t="s">
        <v>221</v>
      </c>
      <c r="N165" s="109" t="s">
        <v>421</v>
      </c>
      <c r="O165" s="251"/>
      <c r="P165" s="15"/>
    </row>
    <row r="166" spans="1:16" ht="16.5" customHeight="1">
      <c r="A166" s="230">
        <f t="shared" si="13"/>
        <v>50100</v>
      </c>
      <c r="B166" s="193">
        <f t="shared" si="14"/>
        <v>0</v>
      </c>
      <c r="C166" s="193"/>
      <c r="D166" s="197"/>
      <c r="E166" s="193">
        <f t="shared" si="15"/>
        <v>50100</v>
      </c>
      <c r="F166" s="193"/>
      <c r="G166" s="193"/>
      <c r="H166" s="193">
        <v>50100</v>
      </c>
      <c r="I166" s="78">
        <v>13</v>
      </c>
      <c r="J166" s="32">
        <v>70</v>
      </c>
      <c r="K166" s="79">
        <v>20</v>
      </c>
      <c r="L166" s="69" t="s">
        <v>422</v>
      </c>
      <c r="M166" s="50" t="s">
        <v>194</v>
      </c>
      <c r="N166" s="108" t="s">
        <v>422</v>
      </c>
      <c r="O166" s="251"/>
      <c r="P166" s="15"/>
    </row>
    <row r="167" spans="1:16" ht="16.5" customHeight="1">
      <c r="A167" s="230">
        <f t="shared" si="13"/>
        <v>50100</v>
      </c>
      <c r="B167" s="193">
        <f t="shared" si="14"/>
        <v>0</v>
      </c>
      <c r="C167" s="193"/>
      <c r="D167" s="197"/>
      <c r="E167" s="193">
        <f t="shared" si="15"/>
        <v>50100</v>
      </c>
      <c r="F167" s="193"/>
      <c r="G167" s="193"/>
      <c r="H167" s="193">
        <v>50100</v>
      </c>
      <c r="I167" s="78">
        <v>14</v>
      </c>
      <c r="J167" s="32">
        <v>70</v>
      </c>
      <c r="K167" s="79">
        <v>20</v>
      </c>
      <c r="L167" s="69" t="s">
        <v>423</v>
      </c>
      <c r="M167" s="50" t="s">
        <v>177</v>
      </c>
      <c r="N167" s="108" t="s">
        <v>423</v>
      </c>
      <c r="O167" s="251"/>
      <c r="P167" s="15"/>
    </row>
    <row r="168" spans="1:16" ht="16.5" customHeight="1">
      <c r="A168" s="230">
        <f t="shared" si="13"/>
        <v>0</v>
      </c>
      <c r="B168" s="193">
        <f t="shared" si="14"/>
        <v>0</v>
      </c>
      <c r="C168" s="193"/>
      <c r="D168" s="197"/>
      <c r="E168" s="193">
        <f t="shared" si="15"/>
        <v>0</v>
      </c>
      <c r="F168" s="193"/>
      <c r="G168" s="193"/>
      <c r="H168" s="193"/>
      <c r="I168" s="78">
        <v>15</v>
      </c>
      <c r="J168" s="32">
        <v>70</v>
      </c>
      <c r="K168" s="79">
        <v>20</v>
      </c>
      <c r="L168" s="69" t="s">
        <v>424</v>
      </c>
      <c r="M168" s="50" t="s">
        <v>40</v>
      </c>
      <c r="N168" s="108" t="s">
        <v>424</v>
      </c>
      <c r="O168" s="251"/>
      <c r="P168" s="15"/>
    </row>
    <row r="169" spans="1:16" ht="16.5" customHeight="1" thickBot="1">
      <c r="A169" s="230">
        <f t="shared" si="13"/>
        <v>0</v>
      </c>
      <c r="B169" s="193">
        <f t="shared" si="14"/>
        <v>0</v>
      </c>
      <c r="C169" s="193"/>
      <c r="D169" s="197"/>
      <c r="E169" s="193">
        <f t="shared" si="15"/>
        <v>0</v>
      </c>
      <c r="F169" s="193"/>
      <c r="G169" s="193"/>
      <c r="H169" s="193"/>
      <c r="I169" s="80">
        <v>16</v>
      </c>
      <c r="J169" s="33">
        <v>70</v>
      </c>
      <c r="K169" s="81">
        <v>20</v>
      </c>
      <c r="L169" s="69" t="s">
        <v>425</v>
      </c>
      <c r="M169" s="51" t="s">
        <v>193</v>
      </c>
      <c r="N169" s="108" t="s">
        <v>425</v>
      </c>
      <c r="O169" s="251"/>
      <c r="P169" s="15"/>
    </row>
    <row r="170" spans="1:16" ht="16.5" customHeight="1">
      <c r="A170" s="230">
        <f t="shared" si="13"/>
        <v>0</v>
      </c>
      <c r="B170" s="193">
        <f t="shared" si="14"/>
        <v>0</v>
      </c>
      <c r="C170" s="193"/>
      <c r="D170" s="197"/>
      <c r="E170" s="193">
        <f t="shared" si="15"/>
        <v>0</v>
      </c>
      <c r="F170" s="193"/>
      <c r="G170" s="193"/>
      <c r="H170" s="193"/>
      <c r="I170" s="82"/>
      <c r="J170" s="34"/>
      <c r="K170" s="83"/>
      <c r="L170" s="72" t="s">
        <v>426</v>
      </c>
      <c r="M170" s="62" t="s">
        <v>183</v>
      </c>
      <c r="N170" s="109" t="s">
        <v>426</v>
      </c>
      <c r="O170" s="251"/>
      <c r="P170" s="15"/>
    </row>
    <row r="171" spans="1:16" ht="13.5" customHeight="1">
      <c r="A171" s="230">
        <f t="shared" si="13"/>
        <v>0</v>
      </c>
      <c r="B171" s="193">
        <f t="shared" si="14"/>
        <v>0</v>
      </c>
      <c r="C171" s="193"/>
      <c r="D171" s="197"/>
      <c r="E171" s="193">
        <f t="shared" si="15"/>
        <v>0</v>
      </c>
      <c r="F171" s="193"/>
      <c r="G171" s="193"/>
      <c r="H171" s="193"/>
      <c r="I171" s="78"/>
      <c r="J171" s="32"/>
      <c r="K171" s="79"/>
      <c r="L171" s="72" t="s">
        <v>427</v>
      </c>
      <c r="M171" s="56" t="s">
        <v>222</v>
      </c>
      <c r="N171" s="109" t="s">
        <v>427</v>
      </c>
      <c r="O171" s="251"/>
      <c r="P171" s="15"/>
    </row>
    <row r="172" spans="1:16" ht="16.5" customHeight="1">
      <c r="A172" s="230">
        <f t="shared" si="13"/>
        <v>10000</v>
      </c>
      <c r="B172" s="193">
        <f t="shared" si="14"/>
        <v>0</v>
      </c>
      <c r="C172" s="193"/>
      <c r="D172" s="197"/>
      <c r="E172" s="193">
        <f t="shared" si="15"/>
        <v>10000</v>
      </c>
      <c r="F172" s="193"/>
      <c r="G172" s="425"/>
      <c r="H172" s="193">
        <v>10000</v>
      </c>
      <c r="I172" s="78">
        <v>11</v>
      </c>
      <c r="J172" s="32">
        <v>80</v>
      </c>
      <c r="K172" s="79">
        <v>20</v>
      </c>
      <c r="L172" s="69" t="s">
        <v>428</v>
      </c>
      <c r="M172" s="50" t="s">
        <v>6</v>
      </c>
      <c r="N172" s="108" t="s">
        <v>428</v>
      </c>
      <c r="O172" s="251"/>
      <c r="P172" s="15"/>
    </row>
    <row r="173" spans="1:16" ht="16.5" customHeight="1">
      <c r="A173" s="230">
        <f t="shared" si="13"/>
        <v>0</v>
      </c>
      <c r="B173" s="193">
        <f t="shared" si="14"/>
        <v>0</v>
      </c>
      <c r="C173" s="193"/>
      <c r="D173" s="197"/>
      <c r="E173" s="193">
        <f t="shared" si="15"/>
        <v>0</v>
      </c>
      <c r="F173" s="193"/>
      <c r="G173" s="193"/>
      <c r="H173" s="193"/>
      <c r="I173" s="78">
        <v>12</v>
      </c>
      <c r="J173" s="32">
        <v>80</v>
      </c>
      <c r="K173" s="79">
        <v>20</v>
      </c>
      <c r="L173" s="69" t="s">
        <v>429</v>
      </c>
      <c r="M173" s="50" t="s">
        <v>249</v>
      </c>
      <c r="N173" s="45"/>
      <c r="O173" s="251"/>
      <c r="P173" s="15"/>
    </row>
    <row r="174" spans="1:16" ht="16.5" customHeight="1">
      <c r="A174" s="230">
        <f t="shared" si="13"/>
        <v>0</v>
      </c>
      <c r="B174" s="193">
        <f t="shared" si="14"/>
        <v>0</v>
      </c>
      <c r="C174" s="193"/>
      <c r="D174" s="197"/>
      <c r="E174" s="193">
        <f t="shared" si="15"/>
        <v>0</v>
      </c>
      <c r="F174" s="193"/>
      <c r="G174" s="193"/>
      <c r="H174" s="193"/>
      <c r="I174" s="78">
        <v>13</v>
      </c>
      <c r="J174" s="32">
        <v>80</v>
      </c>
      <c r="K174" s="79">
        <v>20</v>
      </c>
      <c r="L174" s="69" t="s">
        <v>430</v>
      </c>
      <c r="M174" s="50" t="s">
        <v>27</v>
      </c>
      <c r="N174" s="45"/>
      <c r="O174" s="251"/>
      <c r="P174" s="15"/>
    </row>
    <row r="175" spans="1:16" ht="16.5" customHeight="1" thickBot="1">
      <c r="A175" s="230">
        <f t="shared" si="13"/>
        <v>0</v>
      </c>
      <c r="B175" s="193">
        <f t="shared" si="14"/>
        <v>0</v>
      </c>
      <c r="C175" s="232"/>
      <c r="D175" s="457"/>
      <c r="E175" s="193">
        <f t="shared" si="15"/>
        <v>0</v>
      </c>
      <c r="F175" s="232"/>
      <c r="G175" s="232"/>
      <c r="H175" s="232"/>
      <c r="I175" s="80">
        <v>14</v>
      </c>
      <c r="J175" s="33">
        <v>80</v>
      </c>
      <c r="K175" s="81">
        <v>20</v>
      </c>
      <c r="L175" s="183" t="s">
        <v>431</v>
      </c>
      <c r="M175" s="51" t="s">
        <v>51</v>
      </c>
      <c r="N175" s="45"/>
      <c r="O175" s="251"/>
      <c r="P175" s="15"/>
    </row>
    <row r="176" spans="1:16" ht="16.5" customHeight="1">
      <c r="A176" s="230">
        <f t="shared" si="13"/>
        <v>0</v>
      </c>
      <c r="B176" s="193">
        <f t="shared" si="14"/>
        <v>0</v>
      </c>
      <c r="C176" s="234"/>
      <c r="D176" s="458"/>
      <c r="E176" s="193">
        <f t="shared" si="15"/>
        <v>0</v>
      </c>
      <c r="F176" s="234"/>
      <c r="G176" s="234"/>
      <c r="H176" s="234"/>
      <c r="I176" s="82"/>
      <c r="J176" s="34"/>
      <c r="K176" s="83"/>
      <c r="L176" s="103" t="s">
        <v>432</v>
      </c>
      <c r="M176" s="59" t="s">
        <v>28</v>
      </c>
      <c r="N176" s="47" t="s">
        <v>28</v>
      </c>
      <c r="O176" s="251"/>
      <c r="P176" s="15"/>
    </row>
    <row r="177" spans="1:16" ht="16.5" customHeight="1">
      <c r="A177" s="230">
        <f t="shared" si="13"/>
        <v>0</v>
      </c>
      <c r="B177" s="193">
        <f t="shared" si="14"/>
        <v>0</v>
      </c>
      <c r="C177" s="193"/>
      <c r="D177" s="197"/>
      <c r="E177" s="193">
        <f t="shared" si="15"/>
        <v>0</v>
      </c>
      <c r="F177" s="193"/>
      <c r="G177" s="193"/>
      <c r="H177" s="193"/>
      <c r="I177" s="78">
        <v>21</v>
      </c>
      <c r="J177" s="32">
        <v>80</v>
      </c>
      <c r="K177" s="79">
        <v>20</v>
      </c>
      <c r="L177" s="69" t="s">
        <v>433</v>
      </c>
      <c r="M177" s="50" t="s">
        <v>29</v>
      </c>
      <c r="N177" s="45"/>
      <c r="O177" s="251"/>
      <c r="P177" s="15"/>
    </row>
    <row r="178" spans="1:16" ht="16.5" customHeight="1">
      <c r="A178" s="230">
        <f t="shared" si="13"/>
        <v>0</v>
      </c>
      <c r="B178" s="193">
        <f t="shared" si="14"/>
        <v>0</v>
      </c>
      <c r="C178" s="193"/>
      <c r="D178" s="197"/>
      <c r="E178" s="193">
        <f t="shared" si="15"/>
        <v>0</v>
      </c>
      <c r="F178" s="193"/>
      <c r="G178" s="193"/>
      <c r="H178" s="193"/>
      <c r="I178" s="78">
        <v>22</v>
      </c>
      <c r="J178" s="32">
        <v>80</v>
      </c>
      <c r="K178" s="79">
        <v>20</v>
      </c>
      <c r="L178" s="69" t="s">
        <v>434</v>
      </c>
      <c r="M178" s="50" t="s">
        <v>30</v>
      </c>
      <c r="N178" s="45"/>
      <c r="O178" s="251"/>
      <c r="P178" s="15"/>
    </row>
    <row r="179" spans="1:16" ht="16.5" customHeight="1">
      <c r="A179" s="230">
        <f t="shared" si="13"/>
        <v>0</v>
      </c>
      <c r="B179" s="193">
        <f t="shared" si="14"/>
        <v>0</v>
      </c>
      <c r="C179" s="193"/>
      <c r="D179" s="197"/>
      <c r="E179" s="193">
        <f t="shared" si="15"/>
        <v>0</v>
      </c>
      <c r="F179" s="193"/>
      <c r="G179" s="193"/>
      <c r="H179" s="193"/>
      <c r="I179" s="78">
        <v>23</v>
      </c>
      <c r="J179" s="32">
        <v>80</v>
      </c>
      <c r="K179" s="79">
        <v>20</v>
      </c>
      <c r="L179" s="69" t="s">
        <v>430</v>
      </c>
      <c r="M179" s="50" t="s">
        <v>27</v>
      </c>
      <c r="N179" s="45"/>
      <c r="O179" s="251"/>
      <c r="P179" s="15"/>
    </row>
    <row r="180" spans="1:16" ht="16.5" customHeight="1">
      <c r="A180" s="230">
        <f t="shared" si="13"/>
        <v>0</v>
      </c>
      <c r="B180" s="193">
        <f t="shared" si="14"/>
        <v>0</v>
      </c>
      <c r="C180" s="193"/>
      <c r="D180" s="197"/>
      <c r="E180" s="193">
        <f t="shared" si="15"/>
        <v>0</v>
      </c>
      <c r="F180" s="193"/>
      <c r="G180" s="193"/>
      <c r="H180" s="193"/>
      <c r="I180" s="78"/>
      <c r="J180" s="32"/>
      <c r="K180" s="79"/>
      <c r="L180" s="72" t="s">
        <v>435</v>
      </c>
      <c r="M180" s="55" t="s">
        <v>36</v>
      </c>
      <c r="N180" s="47" t="s">
        <v>36</v>
      </c>
      <c r="O180" s="251"/>
      <c r="P180" s="15"/>
    </row>
    <row r="181" spans="1:16" ht="16.5" customHeight="1">
      <c r="A181" s="230">
        <f t="shared" si="13"/>
        <v>0</v>
      </c>
      <c r="B181" s="193">
        <f t="shared" si="14"/>
        <v>0</v>
      </c>
      <c r="C181" s="193"/>
      <c r="D181" s="197"/>
      <c r="E181" s="193">
        <f t="shared" si="15"/>
        <v>0</v>
      </c>
      <c r="F181" s="193"/>
      <c r="G181" s="193"/>
      <c r="H181" s="193"/>
      <c r="I181" s="78">
        <v>31</v>
      </c>
      <c r="J181" s="32">
        <v>80</v>
      </c>
      <c r="K181" s="79">
        <v>20</v>
      </c>
      <c r="L181" s="69" t="s">
        <v>436</v>
      </c>
      <c r="M181" s="50" t="s">
        <v>37</v>
      </c>
      <c r="N181" s="45"/>
      <c r="O181" s="251"/>
      <c r="P181" s="15"/>
    </row>
    <row r="182" spans="1:16" ht="25.5" customHeight="1">
      <c r="A182" s="230">
        <f t="shared" si="13"/>
        <v>0</v>
      </c>
      <c r="B182" s="193">
        <f t="shared" si="14"/>
        <v>0</v>
      </c>
      <c r="C182" s="193"/>
      <c r="D182" s="197"/>
      <c r="E182" s="193">
        <f t="shared" si="15"/>
        <v>0</v>
      </c>
      <c r="F182" s="193"/>
      <c r="G182" s="193"/>
      <c r="H182" s="193"/>
      <c r="I182" s="78">
        <v>32</v>
      </c>
      <c r="J182" s="32">
        <v>80</v>
      </c>
      <c r="K182" s="79">
        <v>20</v>
      </c>
      <c r="L182" s="69" t="s">
        <v>430</v>
      </c>
      <c r="M182" s="50" t="s">
        <v>38</v>
      </c>
      <c r="N182" s="45"/>
      <c r="O182" s="251"/>
      <c r="P182" s="15"/>
    </row>
    <row r="183" spans="1:16" ht="16.5" customHeight="1">
      <c r="A183" s="230">
        <f t="shared" si="13"/>
        <v>0</v>
      </c>
      <c r="B183" s="193">
        <f t="shared" si="14"/>
        <v>0</v>
      </c>
      <c r="C183" s="193"/>
      <c r="D183" s="197"/>
      <c r="E183" s="193">
        <f t="shared" si="15"/>
        <v>0</v>
      </c>
      <c r="F183" s="193"/>
      <c r="G183" s="193"/>
      <c r="H183" s="193"/>
      <c r="I183" s="78">
        <v>33</v>
      </c>
      <c r="J183" s="32">
        <v>80</v>
      </c>
      <c r="K183" s="79">
        <v>20</v>
      </c>
      <c r="L183" s="69" t="s">
        <v>437</v>
      </c>
      <c r="M183" s="50" t="s">
        <v>39</v>
      </c>
      <c r="N183" s="45"/>
      <c r="O183" s="251"/>
      <c r="P183" s="15"/>
    </row>
    <row r="184" spans="1:16" ht="1.5" customHeight="1" thickBot="1">
      <c r="A184" s="230">
        <f t="shared" si="13"/>
        <v>0</v>
      </c>
      <c r="B184" s="193">
        <f t="shared" si="14"/>
        <v>0</v>
      </c>
      <c r="C184" s="193"/>
      <c r="D184" s="197"/>
      <c r="E184" s="193">
        <f t="shared" si="15"/>
        <v>0</v>
      </c>
      <c r="F184" s="193"/>
      <c r="G184" s="193"/>
      <c r="H184" s="193"/>
      <c r="I184" s="80"/>
      <c r="J184" s="33"/>
      <c r="K184" s="81"/>
      <c r="L184" s="46"/>
      <c r="M184" s="51"/>
      <c r="N184" s="110"/>
      <c r="O184" s="251"/>
      <c r="P184" s="15"/>
    </row>
    <row r="185" spans="1:16" ht="21.75" customHeight="1">
      <c r="A185" s="230">
        <f t="shared" si="13"/>
        <v>0</v>
      </c>
      <c r="B185" s="193">
        <f t="shared" si="14"/>
        <v>0</v>
      </c>
      <c r="C185" s="193"/>
      <c r="D185" s="197"/>
      <c r="E185" s="193">
        <f t="shared" si="15"/>
        <v>0</v>
      </c>
      <c r="F185" s="193"/>
      <c r="G185" s="193"/>
      <c r="H185" s="193"/>
      <c r="I185" s="82">
        <v>40</v>
      </c>
      <c r="J185" s="34">
        <v>80</v>
      </c>
      <c r="K185" s="83">
        <v>20</v>
      </c>
      <c r="L185" s="72" t="s">
        <v>438</v>
      </c>
      <c r="M185" s="59" t="s">
        <v>223</v>
      </c>
      <c r="N185" s="111" t="s">
        <v>223</v>
      </c>
      <c r="O185" s="251"/>
      <c r="P185" s="15"/>
    </row>
    <row r="186" spans="1:16" ht="30" customHeight="1" thickBot="1">
      <c r="A186" s="230">
        <f t="shared" si="13"/>
        <v>0</v>
      </c>
      <c r="B186" s="193">
        <f t="shared" si="14"/>
        <v>0</v>
      </c>
      <c r="C186" s="232"/>
      <c r="D186" s="457"/>
      <c r="E186" s="193">
        <f t="shared" si="15"/>
        <v>0</v>
      </c>
      <c r="F186" s="232"/>
      <c r="G186" s="232"/>
      <c r="H186" s="232"/>
      <c r="I186" s="80">
        <v>41</v>
      </c>
      <c r="J186" s="33">
        <v>80</v>
      </c>
      <c r="K186" s="81">
        <v>20</v>
      </c>
      <c r="L186" s="183" t="s">
        <v>437</v>
      </c>
      <c r="M186" s="51" t="s">
        <v>49</v>
      </c>
      <c r="N186" s="45"/>
      <c r="O186" s="251"/>
      <c r="P186" s="15"/>
    </row>
    <row r="187" spans="1:16" ht="16.5" customHeight="1" thickBot="1">
      <c r="A187" s="231">
        <f t="shared" si="13"/>
        <v>100000</v>
      </c>
      <c r="B187" s="232">
        <f t="shared" si="14"/>
        <v>0</v>
      </c>
      <c r="C187" s="517"/>
      <c r="D187" s="518"/>
      <c r="E187" s="232">
        <f t="shared" si="15"/>
        <v>100000</v>
      </c>
      <c r="F187" s="517"/>
      <c r="G187" s="517"/>
      <c r="H187" s="517">
        <v>100000</v>
      </c>
      <c r="I187" s="89">
        <v>42</v>
      </c>
      <c r="J187" s="43">
        <v>80</v>
      </c>
      <c r="K187" s="90">
        <v>20</v>
      </c>
      <c r="L187" s="241" t="s">
        <v>430</v>
      </c>
      <c r="M187" s="65" t="s">
        <v>50</v>
      </c>
      <c r="N187" s="45"/>
      <c r="O187" s="251"/>
      <c r="P187" s="15"/>
    </row>
    <row r="188" spans="1:16" ht="16.5" customHeight="1">
      <c r="A188" s="233">
        <f t="shared" si="13"/>
        <v>0</v>
      </c>
      <c r="B188" s="234">
        <f t="shared" si="14"/>
        <v>0</v>
      </c>
      <c r="C188" s="234"/>
      <c r="D188" s="458"/>
      <c r="E188" s="234">
        <f t="shared" si="15"/>
        <v>0</v>
      </c>
      <c r="F188" s="234"/>
      <c r="G188" s="234"/>
      <c r="H188" s="234"/>
      <c r="I188" s="82">
        <v>50</v>
      </c>
      <c r="J188" s="34">
        <v>80</v>
      </c>
      <c r="K188" s="83">
        <v>20</v>
      </c>
      <c r="L188" s="103" t="s">
        <v>439</v>
      </c>
      <c r="M188" s="59" t="s">
        <v>224</v>
      </c>
      <c r="N188" s="47" t="s">
        <v>224</v>
      </c>
      <c r="O188" s="251"/>
      <c r="P188" s="15"/>
    </row>
    <row r="189" spans="1:16" ht="16.5" customHeight="1">
      <c r="A189" s="230">
        <f t="shared" si="13"/>
        <v>0</v>
      </c>
      <c r="B189" s="193">
        <f t="shared" si="14"/>
        <v>0</v>
      </c>
      <c r="C189" s="193"/>
      <c r="D189" s="197"/>
      <c r="E189" s="193">
        <f t="shared" si="15"/>
        <v>0</v>
      </c>
      <c r="F189" s="193"/>
      <c r="G189" s="193"/>
      <c r="H189" s="193"/>
      <c r="I189" s="78">
        <v>51</v>
      </c>
      <c r="J189" s="32">
        <v>80</v>
      </c>
      <c r="K189" s="79">
        <v>20</v>
      </c>
      <c r="L189" s="69" t="s">
        <v>437</v>
      </c>
      <c r="M189" s="50" t="s">
        <v>32</v>
      </c>
      <c r="N189" s="45"/>
      <c r="O189" s="251"/>
      <c r="P189" s="15"/>
    </row>
    <row r="190" spans="1:16" ht="24" customHeight="1">
      <c r="A190" s="230">
        <f t="shared" si="13"/>
        <v>0</v>
      </c>
      <c r="B190" s="193">
        <f t="shared" si="14"/>
        <v>0</v>
      </c>
      <c r="C190" s="193"/>
      <c r="D190" s="197"/>
      <c r="E190" s="193">
        <f t="shared" si="15"/>
        <v>0</v>
      </c>
      <c r="F190" s="193"/>
      <c r="G190" s="193"/>
      <c r="H190" s="193"/>
      <c r="I190" s="78">
        <v>52</v>
      </c>
      <c r="J190" s="32">
        <v>80</v>
      </c>
      <c r="K190" s="79">
        <v>20</v>
      </c>
      <c r="L190" s="69" t="s">
        <v>430</v>
      </c>
      <c r="M190" s="50" t="s">
        <v>31</v>
      </c>
      <c r="N190" s="45"/>
      <c r="O190" s="251"/>
      <c r="P190" s="15"/>
    </row>
    <row r="191" spans="1:16" ht="19.5" customHeight="1">
      <c r="A191" s="230">
        <f aca="true" t="shared" si="16" ref="A191:A199">E191-D191</f>
        <v>0</v>
      </c>
      <c r="B191" s="193">
        <f aca="true" t="shared" si="17" ref="B191:B199">D191-C191</f>
        <v>0</v>
      </c>
      <c r="C191" s="193"/>
      <c r="D191" s="197"/>
      <c r="E191" s="193">
        <f aca="true" t="shared" si="18" ref="E191:E204">H191+G191+F191</f>
        <v>0</v>
      </c>
      <c r="F191" s="193"/>
      <c r="G191" s="193"/>
      <c r="H191" s="193"/>
      <c r="I191" s="78">
        <v>80</v>
      </c>
      <c r="J191" s="32">
        <v>80</v>
      </c>
      <c r="K191" s="79">
        <v>20</v>
      </c>
      <c r="L191" s="72" t="s">
        <v>441</v>
      </c>
      <c r="M191" s="55" t="s">
        <v>225</v>
      </c>
      <c r="N191" s="47" t="s">
        <v>225</v>
      </c>
      <c r="O191" s="251"/>
      <c r="P191" s="15"/>
    </row>
    <row r="192" spans="1:16" ht="16.5" customHeight="1">
      <c r="A192" s="230">
        <f t="shared" si="16"/>
        <v>91000</v>
      </c>
      <c r="B192" s="193">
        <f t="shared" si="17"/>
        <v>430500</v>
      </c>
      <c r="C192" s="193">
        <v>1795100</v>
      </c>
      <c r="D192" s="197">
        <v>2225600</v>
      </c>
      <c r="E192" s="193">
        <f t="shared" si="18"/>
        <v>2316600</v>
      </c>
      <c r="F192" s="193">
        <v>1216600</v>
      </c>
      <c r="G192" s="193"/>
      <c r="H192" s="193">
        <v>1100000</v>
      </c>
      <c r="I192" s="78">
        <v>81</v>
      </c>
      <c r="J192" s="32">
        <v>80</v>
      </c>
      <c r="K192" s="79">
        <v>20</v>
      </c>
      <c r="L192" s="73" t="s">
        <v>440</v>
      </c>
      <c r="M192" s="50" t="s">
        <v>195</v>
      </c>
      <c r="N192" s="45"/>
      <c r="O192" s="251"/>
      <c r="P192" s="15"/>
    </row>
    <row r="193" spans="1:16" ht="16.5" customHeight="1">
      <c r="A193" s="230">
        <f t="shared" si="16"/>
        <v>48000</v>
      </c>
      <c r="B193" s="193">
        <f t="shared" si="17"/>
        <v>431550</v>
      </c>
      <c r="C193" s="193">
        <v>829350</v>
      </c>
      <c r="D193" s="197">
        <v>1260900</v>
      </c>
      <c r="E193" s="193">
        <f t="shared" si="18"/>
        <v>1308900</v>
      </c>
      <c r="F193" s="193">
        <v>648900</v>
      </c>
      <c r="G193" s="193"/>
      <c r="H193" s="193">
        <v>660000</v>
      </c>
      <c r="I193" s="78">
        <v>82</v>
      </c>
      <c r="J193" s="32">
        <v>80</v>
      </c>
      <c r="K193" s="79">
        <v>20</v>
      </c>
      <c r="L193" s="73" t="s">
        <v>442</v>
      </c>
      <c r="M193" s="50" t="s">
        <v>196</v>
      </c>
      <c r="N193" s="45"/>
      <c r="O193" s="251"/>
      <c r="P193" s="15"/>
    </row>
    <row r="194" spans="1:16" ht="16.5" customHeight="1">
      <c r="A194" s="230">
        <f t="shared" si="16"/>
        <v>0</v>
      </c>
      <c r="B194" s="193">
        <f t="shared" si="17"/>
        <v>0</v>
      </c>
      <c r="C194" s="193"/>
      <c r="D194" s="197"/>
      <c r="E194" s="193">
        <f t="shared" si="18"/>
        <v>0</v>
      </c>
      <c r="F194" s="193"/>
      <c r="G194" s="193"/>
      <c r="H194" s="193"/>
      <c r="I194" s="78"/>
      <c r="J194" s="32"/>
      <c r="K194" s="79"/>
      <c r="L194" s="72" t="s">
        <v>444</v>
      </c>
      <c r="M194" s="55" t="s">
        <v>184</v>
      </c>
      <c r="N194" s="47" t="s">
        <v>184</v>
      </c>
      <c r="O194" s="251"/>
      <c r="P194" s="15"/>
    </row>
    <row r="195" spans="1:16" ht="16.5" customHeight="1">
      <c r="A195" s="230">
        <f t="shared" si="16"/>
        <v>0</v>
      </c>
      <c r="B195" s="193">
        <f t="shared" si="17"/>
        <v>0</v>
      </c>
      <c r="C195" s="193"/>
      <c r="D195" s="197"/>
      <c r="E195" s="193">
        <f t="shared" si="18"/>
        <v>0</v>
      </c>
      <c r="F195" s="193"/>
      <c r="G195" s="193"/>
      <c r="H195" s="193"/>
      <c r="I195" s="78">
        <v>10</v>
      </c>
      <c r="J195" s="32">
        <v>90</v>
      </c>
      <c r="K195" s="79">
        <v>20</v>
      </c>
      <c r="L195" s="45"/>
      <c r="M195" s="50"/>
      <c r="N195" s="45"/>
      <c r="O195" s="251"/>
      <c r="P195" s="15"/>
    </row>
    <row r="196" spans="1:16" ht="16.5" customHeight="1">
      <c r="A196" s="230">
        <f t="shared" si="16"/>
        <v>0</v>
      </c>
      <c r="B196" s="193">
        <f t="shared" si="17"/>
        <v>0</v>
      </c>
      <c r="C196" s="193"/>
      <c r="D196" s="197"/>
      <c r="E196" s="193">
        <f t="shared" si="18"/>
        <v>0</v>
      </c>
      <c r="F196" s="193"/>
      <c r="G196" s="193"/>
      <c r="H196" s="193"/>
      <c r="I196" s="78">
        <v>11</v>
      </c>
      <c r="J196" s="32">
        <v>90</v>
      </c>
      <c r="K196" s="79">
        <v>20</v>
      </c>
      <c r="L196" s="73" t="s">
        <v>443</v>
      </c>
      <c r="M196" s="50" t="s">
        <v>156</v>
      </c>
      <c r="N196" s="45"/>
      <c r="O196" s="251"/>
      <c r="P196" s="15"/>
    </row>
    <row r="197" spans="1:16" ht="16.5" customHeight="1">
      <c r="A197" s="230">
        <f t="shared" si="16"/>
        <v>0</v>
      </c>
      <c r="B197" s="193">
        <f t="shared" si="17"/>
        <v>0</v>
      </c>
      <c r="C197" s="258"/>
      <c r="D197" s="459"/>
      <c r="E197" s="193">
        <f t="shared" si="18"/>
        <v>0</v>
      </c>
      <c r="F197" s="193"/>
      <c r="G197" s="193"/>
      <c r="H197" s="193"/>
      <c r="I197" s="78">
        <v>20</v>
      </c>
      <c r="J197" s="32">
        <v>90</v>
      </c>
      <c r="K197" s="79">
        <v>20</v>
      </c>
      <c r="L197" s="45"/>
      <c r="M197" s="50"/>
      <c r="N197" s="45"/>
      <c r="O197" s="251"/>
      <c r="P197" s="15"/>
    </row>
    <row r="198" spans="1:16" ht="16.5" customHeight="1">
      <c r="A198" s="230">
        <f t="shared" si="16"/>
        <v>0</v>
      </c>
      <c r="B198" s="193">
        <f t="shared" si="17"/>
        <v>0</v>
      </c>
      <c r="C198" s="430"/>
      <c r="D198" s="459"/>
      <c r="E198" s="193">
        <f t="shared" si="18"/>
        <v>0</v>
      </c>
      <c r="F198" s="193"/>
      <c r="G198" s="193"/>
      <c r="H198" s="193"/>
      <c r="I198" s="78">
        <v>20</v>
      </c>
      <c r="J198" s="32">
        <v>90</v>
      </c>
      <c r="K198" s="79">
        <v>20</v>
      </c>
      <c r="L198" s="72" t="s">
        <v>445</v>
      </c>
      <c r="M198" s="55" t="s">
        <v>226</v>
      </c>
      <c r="N198" s="47" t="s">
        <v>226</v>
      </c>
      <c r="O198" s="251"/>
      <c r="P198" s="15"/>
    </row>
    <row r="199" spans="1:16" ht="16.5" customHeight="1">
      <c r="A199" s="230">
        <f t="shared" si="16"/>
        <v>50333.2</v>
      </c>
      <c r="B199" s="193">
        <f t="shared" si="17"/>
        <v>0</v>
      </c>
      <c r="C199" s="258"/>
      <c r="D199" s="430"/>
      <c r="E199" s="193">
        <f t="shared" si="18"/>
        <v>50333.2</v>
      </c>
      <c r="F199" s="193"/>
      <c r="G199" s="193"/>
      <c r="H199" s="193">
        <v>50333.2</v>
      </c>
      <c r="I199" s="78">
        <v>21</v>
      </c>
      <c r="J199" s="32">
        <v>90</v>
      </c>
      <c r="K199" s="79">
        <v>20</v>
      </c>
      <c r="L199" s="69" t="s">
        <v>446</v>
      </c>
      <c r="M199" s="50" t="s">
        <v>191</v>
      </c>
      <c r="N199" s="45"/>
      <c r="O199" s="251"/>
      <c r="P199" s="15"/>
    </row>
    <row r="200" spans="1:16" ht="16.5" customHeight="1">
      <c r="A200" s="230">
        <f>E200-D200</f>
        <v>2080000</v>
      </c>
      <c r="B200" s="193">
        <f>D200-C200</f>
        <v>633604.89</v>
      </c>
      <c r="C200" s="193"/>
      <c r="D200" s="197">
        <v>633604.89</v>
      </c>
      <c r="E200" s="193">
        <f t="shared" si="18"/>
        <v>2713604.89</v>
      </c>
      <c r="F200" s="193">
        <v>633604.89</v>
      </c>
      <c r="G200" s="425">
        <v>-420000</v>
      </c>
      <c r="H200" s="193">
        <v>2500000</v>
      </c>
      <c r="I200" s="78">
        <v>22</v>
      </c>
      <c r="J200" s="32">
        <v>90</v>
      </c>
      <c r="K200" s="79">
        <v>20</v>
      </c>
      <c r="L200" s="69" t="s">
        <v>447</v>
      </c>
      <c r="M200" s="50" t="s">
        <v>157</v>
      </c>
      <c r="N200" s="45"/>
      <c r="O200" s="251">
        <f>B200+C200</f>
        <v>633604.89</v>
      </c>
      <c r="P200" s="15"/>
    </row>
    <row r="201" spans="1:16" ht="16.5" customHeight="1">
      <c r="A201" s="230"/>
      <c r="B201" s="193"/>
      <c r="C201" s="193"/>
      <c r="D201" s="197"/>
      <c r="E201" s="193">
        <f t="shared" si="18"/>
        <v>0</v>
      </c>
      <c r="F201" s="193"/>
      <c r="G201" s="193"/>
      <c r="H201" s="193"/>
      <c r="I201" s="78">
        <v>24</v>
      </c>
      <c r="J201" s="32">
        <v>90</v>
      </c>
      <c r="K201" s="79">
        <v>20</v>
      </c>
      <c r="L201" s="70" t="s">
        <v>448</v>
      </c>
      <c r="M201" s="50" t="s">
        <v>158</v>
      </c>
      <c r="N201" s="45"/>
      <c r="O201" s="251"/>
      <c r="P201" s="15"/>
    </row>
    <row r="202" spans="1:16" ht="16.5" customHeight="1">
      <c r="A202" s="230"/>
      <c r="B202" s="193"/>
      <c r="C202" s="193"/>
      <c r="D202" s="197"/>
      <c r="E202" s="193">
        <f t="shared" si="18"/>
        <v>0</v>
      </c>
      <c r="F202" s="193"/>
      <c r="G202" s="193"/>
      <c r="H202" s="193"/>
      <c r="I202" s="78">
        <v>71</v>
      </c>
      <c r="J202" s="32">
        <v>80</v>
      </c>
      <c r="K202" s="79">
        <v>20</v>
      </c>
      <c r="L202" s="69" t="s">
        <v>449</v>
      </c>
      <c r="M202" s="50" t="s">
        <v>33</v>
      </c>
      <c r="N202" s="45"/>
      <c r="O202" s="251"/>
      <c r="P202" s="15"/>
    </row>
    <row r="203" spans="1:16" ht="16.5" customHeight="1">
      <c r="A203" s="230"/>
      <c r="B203" s="193"/>
      <c r="C203" s="193"/>
      <c r="D203" s="197"/>
      <c r="E203" s="193">
        <f t="shared" si="18"/>
        <v>0</v>
      </c>
      <c r="F203" s="193"/>
      <c r="G203" s="193"/>
      <c r="H203" s="193"/>
      <c r="I203" s="78">
        <v>72</v>
      </c>
      <c r="J203" s="32">
        <v>80</v>
      </c>
      <c r="K203" s="79">
        <v>20</v>
      </c>
      <c r="L203" s="69" t="s">
        <v>450</v>
      </c>
      <c r="M203" s="50" t="s">
        <v>34</v>
      </c>
      <c r="N203" s="45"/>
      <c r="O203" s="251"/>
      <c r="P203" s="15"/>
    </row>
    <row r="204" spans="1:16" ht="16.5" customHeight="1" thickBot="1">
      <c r="A204" s="439"/>
      <c r="B204" s="440"/>
      <c r="C204" s="440"/>
      <c r="D204" s="460"/>
      <c r="E204" s="193">
        <f t="shared" si="18"/>
        <v>0</v>
      </c>
      <c r="F204" s="440"/>
      <c r="G204" s="440"/>
      <c r="H204" s="440"/>
      <c r="I204" s="86">
        <v>73</v>
      </c>
      <c r="J204" s="35">
        <v>80</v>
      </c>
      <c r="K204" s="87">
        <v>20</v>
      </c>
      <c r="L204" s="69" t="s">
        <v>451</v>
      </c>
      <c r="M204" s="58" t="s">
        <v>35</v>
      </c>
      <c r="N204" s="112"/>
      <c r="O204" s="251">
        <f>O205-E205</f>
        <v>0</v>
      </c>
      <c r="P204" s="15"/>
    </row>
    <row r="205" spans="1:16" ht="22.5" customHeight="1" thickBot="1">
      <c r="A205" s="480">
        <f aca="true" t="shared" si="19" ref="A205:G205">SUM(A129:A204)</f>
        <v>3643023.76</v>
      </c>
      <c r="B205" s="481">
        <f t="shared" si="19"/>
        <v>3262537.89</v>
      </c>
      <c r="C205" s="481">
        <f>SUM(C129:C204)</f>
        <v>7411026.24</v>
      </c>
      <c r="D205" s="481">
        <f t="shared" si="19"/>
        <v>10673564.13</v>
      </c>
      <c r="E205" s="480">
        <f>SUM(E129:E204)</f>
        <v>14316587.89</v>
      </c>
      <c r="F205" s="481">
        <f t="shared" si="19"/>
        <v>3825454.69</v>
      </c>
      <c r="G205" s="481">
        <f t="shared" si="19"/>
        <v>0</v>
      </c>
      <c r="H205" s="481">
        <f>SUM(H129:H204)</f>
        <v>10491133.2</v>
      </c>
      <c r="I205" s="482"/>
      <c r="J205" s="483"/>
      <c r="K205" s="484"/>
      <c r="L205" s="419" t="s">
        <v>485</v>
      </c>
      <c r="M205" s="214" t="s">
        <v>189</v>
      </c>
      <c r="N205" s="113" t="s">
        <v>189</v>
      </c>
      <c r="O205" s="256">
        <f>H205+G205+F205</f>
        <v>14316587.889999999</v>
      </c>
      <c r="P205" s="261">
        <f>E205-D205</f>
        <v>3643023.76</v>
      </c>
    </row>
    <row r="206" spans="1:16" ht="25.5" customHeight="1">
      <c r="A206" s="233"/>
      <c r="B206" s="234"/>
      <c r="C206" s="234"/>
      <c r="D206" s="494"/>
      <c r="E206" s="497"/>
      <c r="F206" s="228"/>
      <c r="G206" s="228"/>
      <c r="H206" s="228"/>
      <c r="I206" s="82"/>
      <c r="J206" s="34"/>
      <c r="K206" s="83"/>
      <c r="L206" s="103" t="s">
        <v>452</v>
      </c>
      <c r="M206" s="63" t="s">
        <v>185</v>
      </c>
      <c r="N206" s="114"/>
      <c r="O206" s="251"/>
      <c r="P206" s="261">
        <f>D205-C205</f>
        <v>3262537.8900000006</v>
      </c>
    </row>
    <row r="207" spans="1:16" ht="30.75" customHeight="1">
      <c r="A207" s="230"/>
      <c r="B207" s="193">
        <f aca="true" t="shared" si="20" ref="B207:B215">D207-C207</f>
        <v>0</v>
      </c>
      <c r="C207" s="193"/>
      <c r="D207" s="495"/>
      <c r="E207" s="258">
        <f aca="true" t="shared" si="21" ref="E207:E243">H207+G207+F207</f>
        <v>0</v>
      </c>
      <c r="F207" s="193"/>
      <c r="G207" s="193"/>
      <c r="H207" s="193"/>
      <c r="I207" s="78"/>
      <c r="J207" s="32"/>
      <c r="K207" s="79"/>
      <c r="L207" s="72" t="s">
        <v>454</v>
      </c>
      <c r="M207" s="50" t="s">
        <v>41</v>
      </c>
      <c r="N207" s="45"/>
      <c r="O207" s="251"/>
      <c r="P207" s="15"/>
    </row>
    <row r="208" spans="1:16" ht="20.25" customHeight="1">
      <c r="A208" s="230">
        <f aca="true" t="shared" si="22" ref="A208:A215">E208-D208</f>
        <v>0</v>
      </c>
      <c r="B208" s="193">
        <f t="shared" si="20"/>
        <v>0</v>
      </c>
      <c r="C208" s="193"/>
      <c r="D208" s="495"/>
      <c r="E208" s="258">
        <f t="shared" si="21"/>
        <v>0</v>
      </c>
      <c r="F208" s="193"/>
      <c r="G208" s="193"/>
      <c r="H208" s="193"/>
      <c r="I208" s="78">
        <v>10</v>
      </c>
      <c r="J208" s="32">
        <v>10</v>
      </c>
      <c r="K208" s="79">
        <v>30</v>
      </c>
      <c r="L208" s="72" t="s">
        <v>453</v>
      </c>
      <c r="M208" s="55" t="s">
        <v>227</v>
      </c>
      <c r="N208" s="47" t="s">
        <v>227</v>
      </c>
      <c r="O208" s="251"/>
      <c r="P208" s="15"/>
    </row>
    <row r="209" spans="1:16" ht="24" customHeight="1">
      <c r="A209" s="230">
        <f t="shared" si="22"/>
        <v>200000</v>
      </c>
      <c r="B209" s="193">
        <f t="shared" si="20"/>
        <v>1910.570000000007</v>
      </c>
      <c r="C209" s="193">
        <v>191057</v>
      </c>
      <c r="D209" s="495">
        <v>192967.57</v>
      </c>
      <c r="E209" s="258">
        <f t="shared" si="21"/>
        <v>392967.57</v>
      </c>
      <c r="F209" s="193">
        <v>192967.57</v>
      </c>
      <c r="G209" s="193"/>
      <c r="H209" s="193">
        <v>200000</v>
      </c>
      <c r="I209" s="78">
        <v>11</v>
      </c>
      <c r="J209" s="32">
        <v>10</v>
      </c>
      <c r="K209" s="79">
        <v>30</v>
      </c>
      <c r="L209" s="69" t="s">
        <v>455</v>
      </c>
      <c r="M209" s="53" t="s">
        <v>52</v>
      </c>
      <c r="N209" s="46"/>
      <c r="O209" s="251"/>
      <c r="P209" s="15"/>
    </row>
    <row r="210" spans="1:16" ht="21" customHeight="1">
      <c r="A210" s="230">
        <f t="shared" si="22"/>
        <v>50000</v>
      </c>
      <c r="B210" s="193">
        <f t="shared" si="20"/>
        <v>0</v>
      </c>
      <c r="C210" s="193"/>
      <c r="D210" s="495"/>
      <c r="E210" s="258">
        <f t="shared" si="21"/>
        <v>50000</v>
      </c>
      <c r="F210" s="193"/>
      <c r="G210" s="193"/>
      <c r="H210" s="193">
        <v>50000</v>
      </c>
      <c r="I210" s="78">
        <v>12</v>
      </c>
      <c r="J210" s="32">
        <v>10</v>
      </c>
      <c r="K210" s="79">
        <v>30</v>
      </c>
      <c r="L210" s="69" t="s">
        <v>456</v>
      </c>
      <c r="M210" s="50" t="s">
        <v>53</v>
      </c>
      <c r="N210" s="45"/>
      <c r="O210" s="251"/>
      <c r="P210" s="15"/>
    </row>
    <row r="211" spans="1:16" ht="19.5" customHeight="1" thickBot="1">
      <c r="A211" s="230">
        <f t="shared" si="22"/>
        <v>30000</v>
      </c>
      <c r="B211" s="193">
        <f t="shared" si="20"/>
        <v>0</v>
      </c>
      <c r="C211" s="193"/>
      <c r="D211" s="495"/>
      <c r="E211" s="258">
        <f t="shared" si="21"/>
        <v>30000</v>
      </c>
      <c r="F211" s="193"/>
      <c r="G211" s="193"/>
      <c r="H211" s="193">
        <v>30000</v>
      </c>
      <c r="I211" s="80">
        <v>13</v>
      </c>
      <c r="J211" s="33">
        <v>10</v>
      </c>
      <c r="K211" s="81">
        <v>30</v>
      </c>
      <c r="L211" s="69" t="s">
        <v>457</v>
      </c>
      <c r="M211" s="51" t="s">
        <v>42</v>
      </c>
      <c r="N211" s="110"/>
      <c r="O211" s="251"/>
      <c r="P211" s="15"/>
    </row>
    <row r="212" spans="1:16" ht="22.5" customHeight="1">
      <c r="A212" s="230">
        <f t="shared" si="22"/>
        <v>18176</v>
      </c>
      <c r="B212" s="193">
        <f t="shared" si="20"/>
        <v>0</v>
      </c>
      <c r="C212" s="193">
        <v>781824</v>
      </c>
      <c r="D212" s="495">
        <v>781824</v>
      </c>
      <c r="E212" s="258">
        <f t="shared" si="21"/>
        <v>800000</v>
      </c>
      <c r="F212" s="193"/>
      <c r="G212" s="193"/>
      <c r="H212" s="193">
        <v>800000</v>
      </c>
      <c r="I212" s="82">
        <v>14</v>
      </c>
      <c r="J212" s="34">
        <v>10</v>
      </c>
      <c r="K212" s="83">
        <v>30</v>
      </c>
      <c r="L212" s="69" t="s">
        <v>458</v>
      </c>
      <c r="M212" s="52" t="s">
        <v>15</v>
      </c>
      <c r="N212" s="115"/>
      <c r="O212" s="251"/>
      <c r="P212" s="15"/>
    </row>
    <row r="213" spans="1:16" ht="20.25" customHeight="1">
      <c r="A213" s="230">
        <f t="shared" si="22"/>
        <v>100</v>
      </c>
      <c r="B213" s="193">
        <f t="shared" si="20"/>
        <v>0</v>
      </c>
      <c r="C213" s="193"/>
      <c r="D213" s="495"/>
      <c r="E213" s="258">
        <f t="shared" si="21"/>
        <v>100</v>
      </c>
      <c r="F213" s="193"/>
      <c r="G213" s="193"/>
      <c r="H213" s="193">
        <v>100</v>
      </c>
      <c r="I213" s="78">
        <v>15</v>
      </c>
      <c r="J213" s="32">
        <v>10</v>
      </c>
      <c r="K213" s="79">
        <v>30</v>
      </c>
      <c r="L213" s="69" t="s">
        <v>459</v>
      </c>
      <c r="M213" s="50" t="s">
        <v>16</v>
      </c>
      <c r="N213" s="45"/>
      <c r="O213" s="251"/>
      <c r="P213" s="15"/>
    </row>
    <row r="214" spans="1:16" ht="20.25" customHeight="1">
      <c r="A214" s="230">
        <f t="shared" si="22"/>
        <v>79480</v>
      </c>
      <c r="B214" s="193">
        <f t="shared" si="20"/>
        <v>0</v>
      </c>
      <c r="C214" s="193">
        <v>170520</v>
      </c>
      <c r="D214" s="495">
        <v>170520</v>
      </c>
      <c r="E214" s="258">
        <f t="shared" si="21"/>
        <v>250000</v>
      </c>
      <c r="F214" s="193"/>
      <c r="G214" s="193"/>
      <c r="H214" s="193">
        <v>250000</v>
      </c>
      <c r="I214" s="78">
        <v>16</v>
      </c>
      <c r="J214" s="32">
        <v>10</v>
      </c>
      <c r="K214" s="79">
        <v>30</v>
      </c>
      <c r="L214" s="69" t="s">
        <v>460</v>
      </c>
      <c r="M214" s="50" t="s">
        <v>17</v>
      </c>
      <c r="N214" s="45"/>
      <c r="O214" s="251"/>
      <c r="P214" s="15"/>
    </row>
    <row r="215" spans="1:16" ht="24.75" customHeight="1">
      <c r="A215" s="230">
        <f t="shared" si="22"/>
        <v>200000</v>
      </c>
      <c r="B215" s="193">
        <f t="shared" si="20"/>
        <v>0</v>
      </c>
      <c r="C215" s="193"/>
      <c r="D215" s="495"/>
      <c r="E215" s="258">
        <f t="shared" si="21"/>
        <v>200000</v>
      </c>
      <c r="F215" s="193"/>
      <c r="G215" s="193"/>
      <c r="H215" s="193">
        <v>200000</v>
      </c>
      <c r="I215" s="78">
        <v>17</v>
      </c>
      <c r="J215" s="32">
        <v>10</v>
      </c>
      <c r="K215" s="79">
        <v>30</v>
      </c>
      <c r="L215" s="69" t="s">
        <v>436</v>
      </c>
      <c r="M215" s="50" t="s">
        <v>18</v>
      </c>
      <c r="N215" s="45"/>
      <c r="O215" s="251"/>
      <c r="P215" s="15"/>
    </row>
    <row r="216" spans="1:16" ht="43.5" customHeight="1" thickBot="1">
      <c r="A216" s="231"/>
      <c r="B216" s="232"/>
      <c r="C216" s="232"/>
      <c r="D216" s="511"/>
      <c r="E216" s="519">
        <f t="shared" si="21"/>
        <v>0</v>
      </c>
      <c r="F216" s="232"/>
      <c r="G216" s="232"/>
      <c r="H216" s="232"/>
      <c r="I216" s="80">
        <v>18</v>
      </c>
      <c r="J216" s="33">
        <v>10</v>
      </c>
      <c r="K216" s="81">
        <v>30</v>
      </c>
      <c r="L216" s="183" t="s">
        <v>461</v>
      </c>
      <c r="M216" s="51" t="s">
        <v>19</v>
      </c>
      <c r="N216" s="45"/>
      <c r="O216" s="251"/>
      <c r="P216" s="15"/>
    </row>
    <row r="217" spans="1:16" ht="22.5" customHeight="1">
      <c r="A217" s="233"/>
      <c r="B217" s="234"/>
      <c r="C217" s="234"/>
      <c r="D217" s="494"/>
      <c r="E217" s="520">
        <f t="shared" si="21"/>
        <v>0</v>
      </c>
      <c r="F217" s="234"/>
      <c r="G217" s="234"/>
      <c r="H217" s="234"/>
      <c r="I217" s="82">
        <v>20</v>
      </c>
      <c r="J217" s="34">
        <v>10</v>
      </c>
      <c r="K217" s="83">
        <v>30</v>
      </c>
      <c r="L217" s="103" t="s">
        <v>462</v>
      </c>
      <c r="M217" s="59" t="s">
        <v>228</v>
      </c>
      <c r="N217" s="47" t="s">
        <v>228</v>
      </c>
      <c r="O217" s="251"/>
      <c r="P217" s="15"/>
    </row>
    <row r="218" spans="1:16" ht="23.25" customHeight="1">
      <c r="A218" s="230">
        <f>E218-D218</f>
        <v>497620.11000000127</v>
      </c>
      <c r="B218" s="193">
        <f>D218-C218</f>
        <v>3447383.1899999995</v>
      </c>
      <c r="C218" s="193">
        <v>5481686.09</v>
      </c>
      <c r="D218" s="495">
        <v>8929069.28</v>
      </c>
      <c r="E218" s="258">
        <f t="shared" si="21"/>
        <v>9426689.39</v>
      </c>
      <c r="F218" s="193">
        <v>2026689.39</v>
      </c>
      <c r="G218" s="193">
        <v>400000</v>
      </c>
      <c r="H218" s="193">
        <v>7000000</v>
      </c>
      <c r="I218" s="78">
        <v>21</v>
      </c>
      <c r="J218" s="32">
        <v>10</v>
      </c>
      <c r="K218" s="79">
        <v>30</v>
      </c>
      <c r="L218" s="69" t="s">
        <v>463</v>
      </c>
      <c r="M218" s="50" t="s">
        <v>43</v>
      </c>
      <c r="N218" s="45"/>
      <c r="O218" s="251"/>
      <c r="P218" s="15"/>
    </row>
    <row r="219" spans="1:16" ht="33" customHeight="1" thickBot="1">
      <c r="A219" s="231">
        <f>E219-D219</f>
        <v>200000</v>
      </c>
      <c r="B219" s="232">
        <f>D219-C219</f>
        <v>0</v>
      </c>
      <c r="C219" s="232"/>
      <c r="D219" s="511"/>
      <c r="E219" s="258">
        <f t="shared" si="21"/>
        <v>200000</v>
      </c>
      <c r="F219" s="232"/>
      <c r="G219" s="465">
        <v>-200000</v>
      </c>
      <c r="H219" s="232">
        <v>400000</v>
      </c>
      <c r="I219" s="80">
        <v>22</v>
      </c>
      <c r="J219" s="33">
        <v>10</v>
      </c>
      <c r="K219" s="81">
        <v>30</v>
      </c>
      <c r="L219" s="183" t="s">
        <v>464</v>
      </c>
      <c r="M219" s="51" t="s">
        <v>22</v>
      </c>
      <c r="N219" s="45"/>
      <c r="O219" s="251"/>
      <c r="P219" s="15"/>
    </row>
    <row r="220" spans="1:16" ht="30.75" customHeight="1" thickBot="1">
      <c r="A220" s="231">
        <f>E220-D220</f>
        <v>2518.7000000000116</v>
      </c>
      <c r="B220" s="232">
        <f>D220-C220</f>
        <v>0</v>
      </c>
      <c r="C220" s="234">
        <v>197481.3</v>
      </c>
      <c r="D220" s="234">
        <v>197481.3</v>
      </c>
      <c r="E220" s="258">
        <f t="shared" si="21"/>
        <v>200000</v>
      </c>
      <c r="F220" s="234"/>
      <c r="G220" s="465">
        <v>-200000</v>
      </c>
      <c r="H220" s="234">
        <v>400000</v>
      </c>
      <c r="I220" s="82">
        <v>23</v>
      </c>
      <c r="J220" s="34">
        <v>10</v>
      </c>
      <c r="K220" s="83">
        <v>30</v>
      </c>
      <c r="L220" s="184" t="s">
        <v>465</v>
      </c>
      <c r="M220" s="52" t="s">
        <v>159</v>
      </c>
      <c r="N220" s="51"/>
      <c r="O220" s="251"/>
      <c r="P220" s="15"/>
    </row>
    <row r="221" spans="1:16" ht="16.5" customHeight="1">
      <c r="A221" s="249"/>
      <c r="B221" s="228"/>
      <c r="C221" s="228"/>
      <c r="D221" s="496"/>
      <c r="E221" s="258">
        <f t="shared" si="21"/>
        <v>0</v>
      </c>
      <c r="F221" s="228"/>
      <c r="G221" s="228"/>
      <c r="H221" s="228"/>
      <c r="I221" s="84">
        <v>24</v>
      </c>
      <c r="J221" s="37">
        <v>10</v>
      </c>
      <c r="K221" s="85">
        <v>30</v>
      </c>
      <c r="L221" s="74" t="s">
        <v>466</v>
      </c>
      <c r="M221" s="182" t="s">
        <v>20</v>
      </c>
      <c r="N221" s="52"/>
      <c r="O221" s="251"/>
      <c r="P221" s="15"/>
    </row>
    <row r="222" spans="1:16" ht="22.5" customHeight="1">
      <c r="A222" s="230">
        <f>E222-D222</f>
        <v>1226754.0999999996</v>
      </c>
      <c r="B222" s="193">
        <f>D222-C222</f>
        <v>601303.4200000018</v>
      </c>
      <c r="C222" s="193">
        <v>9820207.54</v>
      </c>
      <c r="D222" s="495">
        <v>10421510.96</v>
      </c>
      <c r="E222" s="258">
        <f>H222+G222+F222</f>
        <v>11648265.06</v>
      </c>
      <c r="F222" s="193">
        <v>648265.06</v>
      </c>
      <c r="G222" s="193"/>
      <c r="H222" s="193">
        <v>11000000</v>
      </c>
      <c r="I222" s="78">
        <v>25</v>
      </c>
      <c r="J222" s="32">
        <v>10</v>
      </c>
      <c r="K222" s="79">
        <v>30</v>
      </c>
      <c r="L222" s="69" t="s">
        <v>467</v>
      </c>
      <c r="M222" s="53" t="s">
        <v>21</v>
      </c>
      <c r="N222" s="53"/>
      <c r="O222" s="30"/>
      <c r="P222" s="15"/>
    </row>
    <row r="223" spans="1:16" ht="19.5" customHeight="1">
      <c r="A223" s="230">
        <f aca="true" t="shared" si="23" ref="A223:A230">E223-D223</f>
        <v>0</v>
      </c>
      <c r="B223" s="193"/>
      <c r="C223" s="193"/>
      <c r="D223" s="495"/>
      <c r="E223" s="258">
        <f t="shared" si="21"/>
        <v>0</v>
      </c>
      <c r="F223" s="193"/>
      <c r="G223" s="193"/>
      <c r="H223" s="193"/>
      <c r="I223" s="78"/>
      <c r="J223" s="32"/>
      <c r="K223" s="79"/>
      <c r="L223" s="69"/>
      <c r="M223" s="50"/>
      <c r="N223" s="50"/>
      <c r="O223" s="251"/>
      <c r="P223" s="15"/>
    </row>
    <row r="224" spans="1:16" ht="16.5" customHeight="1">
      <c r="A224" s="230">
        <f t="shared" si="23"/>
        <v>0</v>
      </c>
      <c r="B224" s="193"/>
      <c r="C224" s="193"/>
      <c r="D224" s="495"/>
      <c r="E224" s="258">
        <f t="shared" si="21"/>
        <v>0</v>
      </c>
      <c r="F224" s="193"/>
      <c r="G224" s="193"/>
      <c r="H224" s="193"/>
      <c r="I224" s="78">
        <v>28</v>
      </c>
      <c r="J224" s="32">
        <v>10</v>
      </c>
      <c r="K224" s="79">
        <v>30</v>
      </c>
      <c r="L224" s="69" t="s">
        <v>468</v>
      </c>
      <c r="M224" s="50" t="s">
        <v>99</v>
      </c>
      <c r="N224" s="50"/>
      <c r="O224" s="251"/>
      <c r="P224" s="15"/>
    </row>
    <row r="225" spans="1:16" ht="12.75" customHeight="1">
      <c r="A225" s="230">
        <f t="shared" si="23"/>
        <v>0</v>
      </c>
      <c r="B225" s="193"/>
      <c r="C225" s="193"/>
      <c r="D225" s="495"/>
      <c r="E225" s="258">
        <f t="shared" si="21"/>
        <v>0</v>
      </c>
      <c r="F225" s="193"/>
      <c r="G225" s="193"/>
      <c r="H225" s="193"/>
      <c r="I225" s="78"/>
      <c r="J225" s="32"/>
      <c r="K225" s="79"/>
      <c r="L225" s="45"/>
      <c r="M225" s="50"/>
      <c r="N225" s="50"/>
      <c r="O225" s="251"/>
      <c r="P225" s="15"/>
    </row>
    <row r="226" spans="1:16" ht="16.5" customHeight="1">
      <c r="A226" s="230">
        <f t="shared" si="23"/>
        <v>200000</v>
      </c>
      <c r="B226" s="193">
        <f>D226-C226</f>
        <v>0</v>
      </c>
      <c r="C226" s="193"/>
      <c r="D226" s="495"/>
      <c r="E226" s="258">
        <f t="shared" si="21"/>
        <v>200000</v>
      </c>
      <c r="F226" s="193"/>
      <c r="G226" s="193"/>
      <c r="H226" s="193">
        <v>200000</v>
      </c>
      <c r="I226" s="78">
        <v>29</v>
      </c>
      <c r="J226" s="32">
        <v>10</v>
      </c>
      <c r="K226" s="79">
        <v>30</v>
      </c>
      <c r="L226" s="69" t="s">
        <v>469</v>
      </c>
      <c r="M226" s="50" t="s">
        <v>553</v>
      </c>
      <c r="N226" s="50"/>
      <c r="O226" s="251"/>
      <c r="P226" s="15"/>
    </row>
    <row r="227" spans="1:16" ht="16.5" customHeight="1">
      <c r="A227" s="230">
        <f t="shared" si="23"/>
        <v>0</v>
      </c>
      <c r="B227" s="193">
        <f aca="true" t="shared" si="24" ref="B227:B244">D227-C227</f>
        <v>0</v>
      </c>
      <c r="C227" s="193"/>
      <c r="D227" s="495"/>
      <c r="E227" s="258">
        <f t="shared" si="21"/>
        <v>0</v>
      </c>
      <c r="F227" s="193"/>
      <c r="G227" s="193"/>
      <c r="H227" s="193"/>
      <c r="I227" s="78"/>
      <c r="J227" s="32"/>
      <c r="K227" s="79"/>
      <c r="L227" s="47" t="s">
        <v>478</v>
      </c>
      <c r="M227" s="55" t="s">
        <v>48</v>
      </c>
      <c r="N227" s="55" t="s">
        <v>48</v>
      </c>
      <c r="O227" s="251"/>
      <c r="P227" s="15"/>
    </row>
    <row r="228" spans="1:16" ht="16.5" customHeight="1">
      <c r="A228" s="230">
        <f t="shared" si="23"/>
        <v>0</v>
      </c>
      <c r="B228" s="193">
        <f t="shared" si="24"/>
        <v>0</v>
      </c>
      <c r="C228" s="193"/>
      <c r="D228" s="495"/>
      <c r="E228" s="258">
        <f t="shared" si="21"/>
        <v>0</v>
      </c>
      <c r="F228" s="193"/>
      <c r="G228" s="193"/>
      <c r="H228" s="193"/>
      <c r="I228" s="78">
        <v>30</v>
      </c>
      <c r="J228" s="32">
        <v>10</v>
      </c>
      <c r="K228" s="79">
        <v>30</v>
      </c>
      <c r="L228" s="69" t="s">
        <v>470</v>
      </c>
      <c r="M228" s="50" t="s">
        <v>23</v>
      </c>
      <c r="N228" s="50"/>
      <c r="O228" s="251"/>
      <c r="P228" s="15"/>
    </row>
    <row r="229" spans="1:16" ht="16.5" customHeight="1">
      <c r="A229" s="230">
        <f t="shared" si="23"/>
        <v>0</v>
      </c>
      <c r="B229" s="193">
        <f t="shared" si="24"/>
        <v>0</v>
      </c>
      <c r="C229" s="193"/>
      <c r="D229" s="495"/>
      <c r="E229" s="258">
        <f t="shared" si="21"/>
        <v>0</v>
      </c>
      <c r="F229" s="193"/>
      <c r="G229" s="193"/>
      <c r="H229" s="193"/>
      <c r="I229" s="78"/>
      <c r="J229" s="32"/>
      <c r="K229" s="79"/>
      <c r="L229" s="47" t="s">
        <v>479</v>
      </c>
      <c r="M229" s="55" t="s">
        <v>25</v>
      </c>
      <c r="N229" s="55" t="s">
        <v>25</v>
      </c>
      <c r="O229" s="251"/>
      <c r="P229" s="15"/>
    </row>
    <row r="230" spans="1:16" ht="16.5" customHeight="1">
      <c r="A230" s="230">
        <f t="shared" si="23"/>
        <v>0</v>
      </c>
      <c r="B230" s="193">
        <f t="shared" si="24"/>
        <v>0</v>
      </c>
      <c r="C230" s="193"/>
      <c r="D230" s="495"/>
      <c r="E230" s="258">
        <f t="shared" si="21"/>
        <v>0</v>
      </c>
      <c r="F230" s="193"/>
      <c r="G230" s="193"/>
      <c r="H230" s="193"/>
      <c r="I230" s="78">
        <v>31</v>
      </c>
      <c r="J230" s="32">
        <v>10</v>
      </c>
      <c r="K230" s="79">
        <v>30</v>
      </c>
      <c r="L230" s="69" t="s">
        <v>471</v>
      </c>
      <c r="M230" s="50" t="s">
        <v>89</v>
      </c>
      <c r="N230" s="50"/>
      <c r="O230" s="251"/>
      <c r="P230" s="15"/>
    </row>
    <row r="231" spans="1:16" ht="16.5" customHeight="1" thickBot="1">
      <c r="A231" s="231">
        <f>E231-D231</f>
        <v>50000</v>
      </c>
      <c r="B231" s="193">
        <f t="shared" si="24"/>
        <v>0</v>
      </c>
      <c r="C231" s="232"/>
      <c r="D231" s="511"/>
      <c r="E231" s="258">
        <f t="shared" si="21"/>
        <v>50000</v>
      </c>
      <c r="F231" s="232"/>
      <c r="G231" s="232"/>
      <c r="H231" s="232">
        <v>50000</v>
      </c>
      <c r="I231" s="80">
        <v>32</v>
      </c>
      <c r="J231" s="33">
        <v>10</v>
      </c>
      <c r="K231" s="81">
        <v>30</v>
      </c>
      <c r="L231" s="183" t="s">
        <v>472</v>
      </c>
      <c r="M231" s="51" t="s">
        <v>554</v>
      </c>
      <c r="N231" s="50"/>
      <c r="O231" s="251"/>
      <c r="P231" s="15"/>
    </row>
    <row r="232" spans="1:16" ht="16.5" customHeight="1">
      <c r="A232" s="233"/>
      <c r="B232" s="193">
        <f t="shared" si="24"/>
        <v>0</v>
      </c>
      <c r="C232" s="234"/>
      <c r="D232" s="494"/>
      <c r="E232" s="258">
        <f t="shared" si="21"/>
        <v>0</v>
      </c>
      <c r="F232" s="234"/>
      <c r="G232" s="234"/>
      <c r="H232" s="234"/>
      <c r="I232" s="82"/>
      <c r="J232" s="34"/>
      <c r="K232" s="83"/>
      <c r="L232" s="111" t="s">
        <v>479</v>
      </c>
      <c r="M232" s="59" t="s">
        <v>186</v>
      </c>
      <c r="N232" s="55" t="s">
        <v>186</v>
      </c>
      <c r="O232" s="251"/>
      <c r="P232" s="15"/>
    </row>
    <row r="233" spans="1:16" ht="16.5" customHeight="1">
      <c r="A233" s="230"/>
      <c r="B233" s="193">
        <f t="shared" si="24"/>
        <v>0</v>
      </c>
      <c r="C233" s="193"/>
      <c r="D233" s="495"/>
      <c r="E233" s="258">
        <f t="shared" si="21"/>
        <v>0</v>
      </c>
      <c r="F233" s="193"/>
      <c r="G233" s="193"/>
      <c r="H233" s="193"/>
      <c r="I233" s="78">
        <v>11</v>
      </c>
      <c r="J233" s="32">
        <v>20</v>
      </c>
      <c r="K233" s="79">
        <v>30</v>
      </c>
      <c r="L233" s="69" t="s">
        <v>473</v>
      </c>
      <c r="M233" s="50" t="s">
        <v>161</v>
      </c>
      <c r="N233" s="50"/>
      <c r="O233" s="251"/>
      <c r="P233" s="15"/>
    </row>
    <row r="234" spans="1:16" ht="16.5" customHeight="1">
      <c r="A234" s="230"/>
      <c r="B234" s="193">
        <f t="shared" si="24"/>
        <v>0</v>
      </c>
      <c r="C234" s="193"/>
      <c r="D234" s="495"/>
      <c r="E234" s="258">
        <f t="shared" si="21"/>
        <v>0</v>
      </c>
      <c r="F234" s="193"/>
      <c r="G234" s="193"/>
      <c r="H234" s="193"/>
      <c r="I234" s="78">
        <v>12</v>
      </c>
      <c r="J234" s="32">
        <v>20</v>
      </c>
      <c r="K234" s="79">
        <v>30</v>
      </c>
      <c r="L234" s="69" t="s">
        <v>474</v>
      </c>
      <c r="M234" s="50" t="s">
        <v>54</v>
      </c>
      <c r="N234" s="50"/>
      <c r="O234" s="251"/>
      <c r="P234" s="15"/>
    </row>
    <row r="235" spans="1:16" ht="16.5" customHeight="1">
      <c r="A235" s="230"/>
      <c r="B235" s="193">
        <f t="shared" si="24"/>
        <v>0</v>
      </c>
      <c r="C235" s="193"/>
      <c r="D235" s="495"/>
      <c r="E235" s="258">
        <f t="shared" si="21"/>
        <v>0</v>
      </c>
      <c r="F235" s="193"/>
      <c r="G235" s="193"/>
      <c r="H235" s="193"/>
      <c r="I235" s="78"/>
      <c r="J235" s="32"/>
      <c r="K235" s="79"/>
      <c r="L235" s="45"/>
      <c r="M235" s="50"/>
      <c r="N235" s="50"/>
      <c r="O235" s="251"/>
      <c r="P235" s="15"/>
    </row>
    <row r="236" spans="1:16" ht="21.75" customHeight="1">
      <c r="A236" s="230"/>
      <c r="B236" s="193">
        <f t="shared" si="24"/>
        <v>0</v>
      </c>
      <c r="C236" s="193"/>
      <c r="D236" s="495"/>
      <c r="E236" s="258">
        <f t="shared" si="21"/>
        <v>0</v>
      </c>
      <c r="F236" s="193"/>
      <c r="G236" s="193"/>
      <c r="H236" s="193"/>
      <c r="I236" s="78">
        <v>13</v>
      </c>
      <c r="J236" s="32">
        <v>20</v>
      </c>
      <c r="K236" s="79">
        <v>30</v>
      </c>
      <c r="L236" s="69" t="s">
        <v>475</v>
      </c>
      <c r="M236" s="50" t="s">
        <v>26</v>
      </c>
      <c r="N236" s="50"/>
      <c r="O236" s="251"/>
      <c r="P236" s="15"/>
    </row>
    <row r="237" spans="1:16" ht="20.25" customHeight="1">
      <c r="A237" s="230">
        <f>E237-D237</f>
        <v>100</v>
      </c>
      <c r="B237" s="193">
        <f t="shared" si="24"/>
        <v>0</v>
      </c>
      <c r="C237" s="193"/>
      <c r="D237" s="495"/>
      <c r="E237" s="258">
        <f t="shared" si="21"/>
        <v>100</v>
      </c>
      <c r="F237" s="193"/>
      <c r="G237" s="193"/>
      <c r="H237" s="193">
        <v>100</v>
      </c>
      <c r="I237" s="78">
        <v>14</v>
      </c>
      <c r="J237" s="32">
        <v>20</v>
      </c>
      <c r="K237" s="79">
        <v>30</v>
      </c>
      <c r="L237" s="69" t="s">
        <v>476</v>
      </c>
      <c r="M237" s="50" t="s">
        <v>247</v>
      </c>
      <c r="N237" s="50"/>
      <c r="O237" s="251"/>
      <c r="P237" s="15"/>
    </row>
    <row r="238" spans="1:16" ht="21" customHeight="1">
      <c r="A238" s="230">
        <f aca="true" t="shared" si="25" ref="A238:A243">E238-D238</f>
        <v>0</v>
      </c>
      <c r="B238" s="193">
        <f t="shared" si="24"/>
        <v>0</v>
      </c>
      <c r="C238" s="193"/>
      <c r="D238" s="495"/>
      <c r="E238" s="258">
        <f t="shared" si="21"/>
        <v>0</v>
      </c>
      <c r="F238" s="193"/>
      <c r="G238" s="193"/>
      <c r="H238" s="193"/>
      <c r="I238" s="78">
        <v>10</v>
      </c>
      <c r="J238" s="32">
        <v>20</v>
      </c>
      <c r="K238" s="79">
        <v>30</v>
      </c>
      <c r="L238" s="47" t="s">
        <v>477</v>
      </c>
      <c r="M238" s="55" t="s">
        <v>229</v>
      </c>
      <c r="N238" s="55" t="s">
        <v>229</v>
      </c>
      <c r="O238" s="251"/>
      <c r="P238" s="15"/>
    </row>
    <row r="239" spans="1:16" ht="16.5" customHeight="1">
      <c r="A239" s="230">
        <f t="shared" si="25"/>
        <v>0</v>
      </c>
      <c r="B239" s="193">
        <f t="shared" si="24"/>
        <v>0</v>
      </c>
      <c r="C239" s="193"/>
      <c r="D239" s="495"/>
      <c r="E239" s="258">
        <f t="shared" si="21"/>
        <v>0</v>
      </c>
      <c r="F239" s="193"/>
      <c r="G239" s="193"/>
      <c r="H239" s="193"/>
      <c r="I239" s="78"/>
      <c r="J239" s="32"/>
      <c r="K239" s="79"/>
      <c r="L239" s="47" t="s">
        <v>481</v>
      </c>
      <c r="M239" s="55" t="s">
        <v>230</v>
      </c>
      <c r="N239" s="55" t="s">
        <v>230</v>
      </c>
      <c r="O239" s="251"/>
      <c r="P239" s="15"/>
    </row>
    <row r="240" spans="1:16" ht="21.75" customHeight="1">
      <c r="A240" s="230">
        <f t="shared" si="25"/>
        <v>0</v>
      </c>
      <c r="B240" s="193">
        <f t="shared" si="24"/>
        <v>0</v>
      </c>
      <c r="C240" s="193">
        <v>31400000</v>
      </c>
      <c r="D240" s="495">
        <v>31400000</v>
      </c>
      <c r="E240" s="258">
        <f t="shared" si="21"/>
        <v>31400000</v>
      </c>
      <c r="F240" s="193"/>
      <c r="G240" s="193"/>
      <c r="H240" s="193">
        <v>31400000</v>
      </c>
      <c r="I240" s="78">
        <v>21</v>
      </c>
      <c r="J240" s="32">
        <v>20</v>
      </c>
      <c r="K240" s="79">
        <v>30</v>
      </c>
      <c r="L240" s="69" t="s">
        <v>480</v>
      </c>
      <c r="M240" s="50" t="s">
        <v>160</v>
      </c>
      <c r="N240" s="50"/>
      <c r="O240" s="251"/>
      <c r="P240" s="15"/>
    </row>
    <row r="241" spans="1:16" ht="21.75" customHeight="1">
      <c r="A241" s="230">
        <f t="shared" si="25"/>
        <v>0</v>
      </c>
      <c r="B241" s="193">
        <f t="shared" si="24"/>
        <v>0</v>
      </c>
      <c r="C241" s="193"/>
      <c r="D241" s="495"/>
      <c r="E241" s="258">
        <f t="shared" si="21"/>
        <v>0</v>
      </c>
      <c r="F241" s="193"/>
      <c r="G241" s="193"/>
      <c r="H241" s="193"/>
      <c r="I241" s="78"/>
      <c r="J241" s="32"/>
      <c r="K241" s="79"/>
      <c r="L241" s="47" t="s">
        <v>482</v>
      </c>
      <c r="M241" s="64" t="s">
        <v>187</v>
      </c>
      <c r="N241" s="64"/>
      <c r="O241" s="251"/>
      <c r="P241" s="15"/>
    </row>
    <row r="242" spans="1:16" ht="27.75" customHeight="1">
      <c r="A242" s="230">
        <f t="shared" si="25"/>
        <v>0</v>
      </c>
      <c r="B242" s="193">
        <f>D242-C242</f>
        <v>0</v>
      </c>
      <c r="C242" s="193"/>
      <c r="D242" s="495"/>
      <c r="E242" s="258">
        <f t="shared" si="21"/>
        <v>0</v>
      </c>
      <c r="F242" s="193"/>
      <c r="G242" s="193"/>
      <c r="H242" s="193"/>
      <c r="I242" s="78">
        <v>10</v>
      </c>
      <c r="J242" s="32">
        <v>30</v>
      </c>
      <c r="K242" s="79">
        <v>30</v>
      </c>
      <c r="L242" s="47" t="s">
        <v>477</v>
      </c>
      <c r="M242" s="55" t="s">
        <v>229</v>
      </c>
      <c r="N242" s="55" t="s">
        <v>229</v>
      </c>
      <c r="O242" s="251"/>
      <c r="P242" s="15"/>
    </row>
    <row r="243" spans="1:16" ht="22.5" customHeight="1">
      <c r="A243" s="230">
        <f t="shared" si="25"/>
        <v>0</v>
      </c>
      <c r="B243" s="193">
        <f t="shared" si="24"/>
        <v>0</v>
      </c>
      <c r="C243" s="193">
        <v>10000000</v>
      </c>
      <c r="D243" s="495">
        <v>10000000</v>
      </c>
      <c r="E243" s="258">
        <f t="shared" si="21"/>
        <v>10000000</v>
      </c>
      <c r="F243" s="193"/>
      <c r="G243" s="193"/>
      <c r="H243" s="193">
        <v>10000000</v>
      </c>
      <c r="I243" s="78">
        <v>11</v>
      </c>
      <c r="J243" s="32">
        <v>30</v>
      </c>
      <c r="K243" s="79">
        <v>30</v>
      </c>
      <c r="L243" s="69" t="s">
        <v>480</v>
      </c>
      <c r="M243" s="50" t="s">
        <v>160</v>
      </c>
      <c r="N243" s="50"/>
      <c r="O243" s="251"/>
      <c r="P243" s="15"/>
    </row>
    <row r="244" spans="1:16" ht="34.5" customHeight="1" thickBot="1">
      <c r="A244" s="439">
        <f>E244-D244</f>
        <v>400000</v>
      </c>
      <c r="B244" s="440">
        <f t="shared" si="24"/>
        <v>0</v>
      </c>
      <c r="C244" s="440"/>
      <c r="D244" s="498"/>
      <c r="E244" s="499">
        <f>H244+G244+F244</f>
        <v>400000</v>
      </c>
      <c r="F244" s="440"/>
      <c r="G244" s="440"/>
      <c r="H244" s="440">
        <v>400000</v>
      </c>
      <c r="I244" s="86">
        <v>12</v>
      </c>
      <c r="J244" s="35">
        <v>30</v>
      </c>
      <c r="K244" s="87">
        <v>30</v>
      </c>
      <c r="L244" s="69" t="s">
        <v>476</v>
      </c>
      <c r="M244" s="58" t="s">
        <v>24</v>
      </c>
      <c r="N244" s="58"/>
      <c r="O244" s="251"/>
      <c r="P244" s="15"/>
    </row>
    <row r="245" spans="1:16" ht="27.75" customHeight="1" thickBot="1">
      <c r="A245" s="480">
        <f aca="true" t="shared" si="26" ref="A245:G245">SUM(A209:A244)</f>
        <v>3154748.910000001</v>
      </c>
      <c r="B245" s="481">
        <f t="shared" si="26"/>
        <v>4050597.180000001</v>
      </c>
      <c r="C245" s="481">
        <f t="shared" si="26"/>
        <v>58042775.93</v>
      </c>
      <c r="D245" s="481">
        <f>SUM(D209:D244)</f>
        <v>62093373.11</v>
      </c>
      <c r="E245" s="481">
        <f t="shared" si="26"/>
        <v>65248122.02</v>
      </c>
      <c r="F245" s="481">
        <f t="shared" si="26"/>
        <v>2867922.02</v>
      </c>
      <c r="G245" s="481">
        <f t="shared" si="26"/>
        <v>0</v>
      </c>
      <c r="H245" s="481">
        <f>SUM(H209:H244)</f>
        <v>62380200</v>
      </c>
      <c r="I245" s="482"/>
      <c r="J245" s="441"/>
      <c r="K245" s="442"/>
      <c r="L245" s="521" t="s">
        <v>483</v>
      </c>
      <c r="M245" s="443" t="s">
        <v>188</v>
      </c>
      <c r="N245" s="250" t="s">
        <v>188</v>
      </c>
      <c r="O245" s="255">
        <f>H245+G245+F245</f>
        <v>65248122.02</v>
      </c>
      <c r="P245" s="261">
        <f>D245-C245</f>
        <v>4050597.1799999997</v>
      </c>
    </row>
    <row r="246" spans="1:16" ht="14.25" customHeight="1" thickBot="1">
      <c r="A246" s="233">
        <f>E246-D246</f>
        <v>0</v>
      </c>
      <c r="B246" s="234">
        <f>D246-C246</f>
        <v>0</v>
      </c>
      <c r="C246" s="234"/>
      <c r="D246" s="522"/>
      <c r="E246" s="234">
        <f>H246+G246+F246</f>
        <v>0</v>
      </c>
      <c r="F246" s="234"/>
      <c r="G246" s="234"/>
      <c r="H246" s="234"/>
      <c r="I246" s="82"/>
      <c r="J246" s="34"/>
      <c r="K246" s="88"/>
      <c r="L246" s="111" t="s">
        <v>486</v>
      </c>
      <c r="M246" s="59" t="s">
        <v>265</v>
      </c>
      <c r="N246" s="59" t="s">
        <v>265</v>
      </c>
      <c r="O246" s="251"/>
      <c r="P246" s="261">
        <f>E245-D245</f>
        <v>3154748.910000004</v>
      </c>
    </row>
    <row r="247" spans="1:16" ht="31.5" customHeight="1" thickBot="1">
      <c r="A247" s="230">
        <f>E247-D247</f>
        <v>0</v>
      </c>
      <c r="B247" s="193">
        <f>D247-C247</f>
        <v>0</v>
      </c>
      <c r="C247" s="206"/>
      <c r="D247" s="461"/>
      <c r="E247" s="193">
        <f aca="true" t="shared" si="27" ref="E247:E263">H247+G247+F247</f>
        <v>0</v>
      </c>
      <c r="F247" s="193"/>
      <c r="G247" s="193"/>
      <c r="H247" s="193"/>
      <c r="I247" s="78">
        <v>10</v>
      </c>
      <c r="J247" s="32">
        <v>10</v>
      </c>
      <c r="K247" s="79">
        <v>50</v>
      </c>
      <c r="L247" s="47" t="s">
        <v>487</v>
      </c>
      <c r="M247" s="55" t="s">
        <v>231</v>
      </c>
      <c r="N247" s="55" t="s">
        <v>231</v>
      </c>
      <c r="O247" s="251"/>
      <c r="P247" s="15"/>
    </row>
    <row r="248" spans="1:16" ht="17.25" customHeight="1" thickBot="1">
      <c r="A248" s="230">
        <f>E248-D248</f>
        <v>200</v>
      </c>
      <c r="B248" s="193">
        <f>D248-C248</f>
        <v>29178</v>
      </c>
      <c r="C248" s="193"/>
      <c r="D248" s="193">
        <v>29178</v>
      </c>
      <c r="E248" s="193">
        <f t="shared" si="27"/>
        <v>29378</v>
      </c>
      <c r="F248" s="193">
        <v>29178</v>
      </c>
      <c r="G248" s="193"/>
      <c r="H248" s="193">
        <v>200</v>
      </c>
      <c r="I248" s="78">
        <v>11</v>
      </c>
      <c r="J248" s="32">
        <v>10</v>
      </c>
      <c r="K248" s="79">
        <v>50</v>
      </c>
      <c r="L248" s="69" t="s">
        <v>488</v>
      </c>
      <c r="M248" s="50" t="s">
        <v>162</v>
      </c>
      <c r="N248" s="50"/>
      <c r="O248" s="251"/>
      <c r="P248" s="15"/>
    </row>
    <row r="249" spans="1:16" ht="26.25" customHeight="1" thickBot="1">
      <c r="A249" s="230">
        <f>E249-D249</f>
        <v>13255211.829999998</v>
      </c>
      <c r="B249" s="193">
        <f>D249-C249</f>
        <v>6576292.82</v>
      </c>
      <c r="C249" s="193">
        <v>969800</v>
      </c>
      <c r="D249" s="197">
        <v>7546092.82</v>
      </c>
      <c r="E249" s="193">
        <f t="shared" si="27"/>
        <v>20801304.65</v>
      </c>
      <c r="F249" s="193">
        <v>146410.65</v>
      </c>
      <c r="G249" s="426">
        <v>4654894</v>
      </c>
      <c r="H249" s="193">
        <v>16000000</v>
      </c>
      <c r="I249" s="78">
        <v>21</v>
      </c>
      <c r="J249" s="32">
        <v>10</v>
      </c>
      <c r="K249" s="79">
        <v>50</v>
      </c>
      <c r="L249" s="69" t="s">
        <v>489</v>
      </c>
      <c r="M249" s="50" t="s">
        <v>163</v>
      </c>
      <c r="N249" s="50"/>
      <c r="O249" s="404">
        <v>5619.25</v>
      </c>
      <c r="P249" s="15"/>
    </row>
    <row r="250" spans="1:16" ht="24" customHeight="1">
      <c r="A250" s="230">
        <f>E250-D250</f>
        <v>100000</v>
      </c>
      <c r="B250" s="193">
        <f>D250-C250</f>
        <v>2180</v>
      </c>
      <c r="C250" s="193"/>
      <c r="D250" s="197">
        <v>2180</v>
      </c>
      <c r="E250" s="193">
        <f t="shared" si="27"/>
        <v>102180</v>
      </c>
      <c r="F250" s="193">
        <v>2180</v>
      </c>
      <c r="G250" s="193"/>
      <c r="H250" s="193">
        <v>100000</v>
      </c>
      <c r="I250" s="78">
        <v>22</v>
      </c>
      <c r="J250" s="32">
        <v>10</v>
      </c>
      <c r="K250" s="79">
        <v>50</v>
      </c>
      <c r="L250" s="69" t="s">
        <v>490</v>
      </c>
      <c r="M250" s="50" t="s">
        <v>164</v>
      </c>
      <c r="N250" s="50"/>
      <c r="O250" s="251"/>
      <c r="P250" s="15"/>
    </row>
    <row r="251" spans="1:16" ht="18.75" customHeight="1" thickBot="1">
      <c r="A251" s="231">
        <f aca="true" t="shared" si="28" ref="A251:A260">E251-D251</f>
        <v>100000</v>
      </c>
      <c r="B251" s="232">
        <f aca="true" t="shared" si="29" ref="B251:B259">D251-C251</f>
        <v>0</v>
      </c>
      <c r="C251" s="232"/>
      <c r="D251" s="457"/>
      <c r="E251" s="193">
        <f t="shared" si="27"/>
        <v>100000</v>
      </c>
      <c r="F251" s="232"/>
      <c r="G251" s="232"/>
      <c r="H251" s="232">
        <v>100000</v>
      </c>
      <c r="I251" s="80">
        <v>10</v>
      </c>
      <c r="J251" s="33">
        <v>20</v>
      </c>
      <c r="K251" s="81">
        <v>50</v>
      </c>
      <c r="L251" s="183" t="s">
        <v>491</v>
      </c>
      <c r="M251" s="51" t="s">
        <v>165</v>
      </c>
      <c r="N251" s="50"/>
      <c r="O251" s="251"/>
      <c r="P251" s="15"/>
    </row>
    <row r="252" spans="1:16" ht="18.75" customHeight="1" thickBot="1">
      <c r="A252" s="233">
        <f t="shared" si="28"/>
        <v>100000</v>
      </c>
      <c r="B252" s="234">
        <f t="shared" si="29"/>
        <v>0</v>
      </c>
      <c r="C252" s="234"/>
      <c r="D252" s="458"/>
      <c r="E252" s="193">
        <f t="shared" si="27"/>
        <v>100000</v>
      </c>
      <c r="F252" s="234"/>
      <c r="G252" s="234"/>
      <c r="H252" s="234">
        <v>100000</v>
      </c>
      <c r="I252" s="89">
        <v>20</v>
      </c>
      <c r="J252" s="43">
        <v>20</v>
      </c>
      <c r="K252" s="90">
        <v>50</v>
      </c>
      <c r="L252" s="184" t="s">
        <v>492</v>
      </c>
      <c r="M252" s="65" t="s">
        <v>166</v>
      </c>
      <c r="N252" s="110"/>
      <c r="O252" s="251"/>
      <c r="P252" s="15"/>
    </row>
    <row r="253" spans="1:16" ht="22.5" customHeight="1" thickBot="1">
      <c r="A253" s="231">
        <f t="shared" si="28"/>
        <v>100000</v>
      </c>
      <c r="B253" s="232">
        <f t="shared" si="29"/>
        <v>0</v>
      </c>
      <c r="C253" s="232"/>
      <c r="D253" s="457"/>
      <c r="E253" s="193">
        <f t="shared" si="27"/>
        <v>100000</v>
      </c>
      <c r="F253" s="232"/>
      <c r="G253" s="232"/>
      <c r="H253" s="232">
        <v>100000</v>
      </c>
      <c r="I253" s="89">
        <v>11</v>
      </c>
      <c r="J253" s="43">
        <v>30</v>
      </c>
      <c r="K253" s="90">
        <v>50</v>
      </c>
      <c r="L253" s="183" t="s">
        <v>493</v>
      </c>
      <c r="M253" s="528" t="s">
        <v>167</v>
      </c>
      <c r="N253" s="117"/>
      <c r="O253" s="251"/>
      <c r="P253" s="15"/>
    </row>
    <row r="254" spans="1:16" ht="30.75" customHeight="1">
      <c r="A254" s="233">
        <f t="shared" si="28"/>
        <v>0</v>
      </c>
      <c r="B254" s="234">
        <f t="shared" si="29"/>
        <v>0</v>
      </c>
      <c r="C254" s="234"/>
      <c r="D254" s="458"/>
      <c r="E254" s="193">
        <f t="shared" si="27"/>
        <v>0</v>
      </c>
      <c r="F254" s="234"/>
      <c r="G254" s="234"/>
      <c r="H254" s="234"/>
      <c r="I254" s="82"/>
      <c r="J254" s="34"/>
      <c r="K254" s="83"/>
      <c r="L254" s="111" t="s">
        <v>494</v>
      </c>
      <c r="M254" s="59" t="s">
        <v>232</v>
      </c>
      <c r="N254" s="47" t="s">
        <v>232</v>
      </c>
      <c r="O254" s="251"/>
      <c r="P254" s="15"/>
    </row>
    <row r="255" spans="1:16" ht="16.5" customHeight="1">
      <c r="A255" s="230">
        <f t="shared" si="28"/>
        <v>4260606.800000001</v>
      </c>
      <c r="B255" s="193">
        <f t="shared" si="29"/>
        <v>0</v>
      </c>
      <c r="C255" s="193">
        <v>10318761.2</v>
      </c>
      <c r="D255" s="193">
        <v>10318761.2</v>
      </c>
      <c r="E255" s="193">
        <f t="shared" si="27"/>
        <v>14579368</v>
      </c>
      <c r="F255" s="193"/>
      <c r="G255" s="193"/>
      <c r="H255" s="193">
        <v>14579368</v>
      </c>
      <c r="I255" s="78">
        <v>21</v>
      </c>
      <c r="J255" s="32">
        <v>40</v>
      </c>
      <c r="K255" s="79">
        <v>50</v>
      </c>
      <c r="L255" s="69" t="s">
        <v>495</v>
      </c>
      <c r="M255" s="50" t="s">
        <v>168</v>
      </c>
      <c r="N255" s="45"/>
      <c r="O255" s="251"/>
      <c r="P255" s="15"/>
    </row>
    <row r="256" spans="1:16" ht="16.5" customHeight="1">
      <c r="A256" s="230">
        <f t="shared" si="28"/>
        <v>2568344</v>
      </c>
      <c r="B256" s="193">
        <f t="shared" si="29"/>
        <v>0</v>
      </c>
      <c r="C256" s="193">
        <v>9002600</v>
      </c>
      <c r="D256" s="193">
        <v>9002600</v>
      </c>
      <c r="E256" s="193">
        <f t="shared" si="27"/>
        <v>11570944</v>
      </c>
      <c r="F256" s="193"/>
      <c r="G256" s="193"/>
      <c r="H256" s="193">
        <v>11570944</v>
      </c>
      <c r="I256" s="78">
        <v>22</v>
      </c>
      <c r="J256" s="32">
        <v>40</v>
      </c>
      <c r="K256" s="79">
        <v>50</v>
      </c>
      <c r="L256" s="69" t="s">
        <v>498</v>
      </c>
      <c r="M256" s="50" t="s">
        <v>169</v>
      </c>
      <c r="N256" s="45"/>
      <c r="O256" s="251"/>
      <c r="P256" s="15"/>
    </row>
    <row r="257" spans="1:16" ht="16.5" customHeight="1">
      <c r="A257" s="230">
        <f t="shared" si="28"/>
        <v>2198886</v>
      </c>
      <c r="B257" s="193">
        <f t="shared" si="29"/>
        <v>0</v>
      </c>
      <c r="C257" s="193">
        <v>7000000</v>
      </c>
      <c r="D257" s="193">
        <v>7000000</v>
      </c>
      <c r="E257" s="193">
        <f t="shared" si="27"/>
        <v>9198886</v>
      </c>
      <c r="F257" s="193"/>
      <c r="G257" s="193"/>
      <c r="H257" s="193">
        <v>9198886</v>
      </c>
      <c r="I257" s="78">
        <v>23</v>
      </c>
      <c r="J257" s="32">
        <v>40</v>
      </c>
      <c r="K257" s="79">
        <v>50</v>
      </c>
      <c r="L257" s="69" t="s">
        <v>497</v>
      </c>
      <c r="M257" s="50" t="s">
        <v>170</v>
      </c>
      <c r="N257" s="45"/>
      <c r="O257" s="251"/>
      <c r="P257" s="15"/>
    </row>
    <row r="258" spans="1:16" ht="16.5" customHeight="1">
      <c r="A258" s="230">
        <f t="shared" si="28"/>
        <v>1866379</v>
      </c>
      <c r="B258" s="193">
        <f t="shared" si="29"/>
        <v>0</v>
      </c>
      <c r="C258" s="193">
        <v>10398800</v>
      </c>
      <c r="D258" s="193">
        <v>10398800</v>
      </c>
      <c r="E258" s="193">
        <f t="shared" si="27"/>
        <v>12265179</v>
      </c>
      <c r="F258" s="193"/>
      <c r="G258" s="193"/>
      <c r="H258" s="193">
        <v>12265179</v>
      </c>
      <c r="I258" s="78">
        <v>24</v>
      </c>
      <c r="J258" s="32">
        <v>40</v>
      </c>
      <c r="K258" s="79">
        <v>50</v>
      </c>
      <c r="L258" s="69" t="s">
        <v>496</v>
      </c>
      <c r="M258" s="50" t="s">
        <v>171</v>
      </c>
      <c r="N258" s="45"/>
      <c r="O258" s="251"/>
      <c r="P258" s="15"/>
    </row>
    <row r="259" spans="1:16" ht="16.5" customHeight="1">
      <c r="A259" s="230">
        <f t="shared" si="28"/>
        <v>940270</v>
      </c>
      <c r="B259" s="193">
        <f t="shared" si="29"/>
        <v>0</v>
      </c>
      <c r="C259" s="193">
        <v>9300000</v>
      </c>
      <c r="D259" s="193">
        <v>9300000</v>
      </c>
      <c r="E259" s="193">
        <f t="shared" si="27"/>
        <v>10240270</v>
      </c>
      <c r="F259" s="193"/>
      <c r="G259" s="193"/>
      <c r="H259" s="193">
        <v>10240270</v>
      </c>
      <c r="I259" s="78">
        <v>25</v>
      </c>
      <c r="J259" s="32">
        <v>40</v>
      </c>
      <c r="K259" s="79">
        <v>50</v>
      </c>
      <c r="L259" s="69" t="s">
        <v>499</v>
      </c>
      <c r="M259" s="50" t="s">
        <v>172</v>
      </c>
      <c r="N259" s="45"/>
      <c r="O259" s="251"/>
      <c r="P259" s="15"/>
    </row>
    <row r="260" spans="1:16" ht="27.75" customHeight="1">
      <c r="A260" s="230">
        <f t="shared" si="28"/>
        <v>0</v>
      </c>
      <c r="B260" s="193">
        <f>D260-C260</f>
        <v>0</v>
      </c>
      <c r="C260" s="193">
        <v>8000000</v>
      </c>
      <c r="D260" s="193">
        <v>8000000</v>
      </c>
      <c r="E260" s="193">
        <f t="shared" si="27"/>
        <v>8000000</v>
      </c>
      <c r="F260" s="193"/>
      <c r="G260" s="193"/>
      <c r="H260" s="193">
        <v>8000000</v>
      </c>
      <c r="I260" s="78">
        <v>42</v>
      </c>
      <c r="J260" s="32">
        <v>40</v>
      </c>
      <c r="K260" s="79">
        <v>50</v>
      </c>
      <c r="L260" s="48" t="s">
        <v>264</v>
      </c>
      <c r="M260" s="100" t="s">
        <v>264</v>
      </c>
      <c r="N260" s="48"/>
      <c r="O260" s="251"/>
      <c r="P260" s="15"/>
    </row>
    <row r="261" spans="1:16" ht="16.5" customHeight="1">
      <c r="A261" s="230">
        <f>E261-D261</f>
        <v>4747640</v>
      </c>
      <c r="B261" s="193">
        <f>D261-C261</f>
        <v>0</v>
      </c>
      <c r="C261" s="197">
        <v>341675.04</v>
      </c>
      <c r="D261" s="197">
        <v>341675.04</v>
      </c>
      <c r="E261" s="193">
        <f t="shared" si="27"/>
        <v>5089315.04</v>
      </c>
      <c r="F261" s="193">
        <v>341675.04</v>
      </c>
      <c r="G261" s="193"/>
      <c r="H261" s="193">
        <v>4747640</v>
      </c>
      <c r="I261" s="91">
        <v>61</v>
      </c>
      <c r="J261" s="44">
        <v>40</v>
      </c>
      <c r="K261" s="92">
        <v>50</v>
      </c>
      <c r="L261" s="46" t="s">
        <v>267</v>
      </c>
      <c r="M261" s="53" t="s">
        <v>267</v>
      </c>
      <c r="N261" s="46"/>
      <c r="O261" s="251"/>
      <c r="P261" s="15"/>
    </row>
    <row r="262" spans="1:16" ht="16.5" customHeight="1">
      <c r="A262" s="230">
        <f>E262-D262</f>
        <v>2256333.3599999994</v>
      </c>
      <c r="B262" s="193">
        <f>D262-C262</f>
        <v>0</v>
      </c>
      <c r="C262" s="193">
        <v>22907266.64</v>
      </c>
      <c r="D262" s="193">
        <v>22907266.64</v>
      </c>
      <c r="E262" s="193">
        <f t="shared" si="27"/>
        <v>25163600</v>
      </c>
      <c r="F262" s="193"/>
      <c r="G262" s="426">
        <f>1000+1300000</f>
        <v>1301000</v>
      </c>
      <c r="H262" s="193">
        <v>23862600</v>
      </c>
      <c r="I262" s="93">
        <v>62</v>
      </c>
      <c r="J262" s="36">
        <v>40</v>
      </c>
      <c r="K262" s="94">
        <v>50</v>
      </c>
      <c r="L262" s="46" t="s">
        <v>268</v>
      </c>
      <c r="M262" s="53" t="s">
        <v>268</v>
      </c>
      <c r="N262" s="46"/>
      <c r="O262" s="30"/>
      <c r="P262" s="15"/>
    </row>
    <row r="263" spans="1:16" ht="36.75" customHeight="1" thickBot="1">
      <c r="A263" s="230">
        <f>E263-D263</f>
        <v>7379360.789999992</v>
      </c>
      <c r="B263" s="193">
        <f>D263-C263</f>
        <v>15754558.23000002</v>
      </c>
      <c r="C263" s="193">
        <v>139953667.6</v>
      </c>
      <c r="D263" s="197">
        <v>155708225.83</v>
      </c>
      <c r="E263" s="193">
        <f t="shared" si="27"/>
        <v>163087586.62</v>
      </c>
      <c r="F263" s="193">
        <v>13449958.62</v>
      </c>
      <c r="G263" s="426">
        <f>-1000-1300000+10285128</f>
        <v>8984128</v>
      </c>
      <c r="H263" s="193">
        <v>140653500</v>
      </c>
      <c r="I263" s="93">
        <v>63</v>
      </c>
      <c r="J263" s="36">
        <v>40</v>
      </c>
      <c r="K263" s="94">
        <v>50</v>
      </c>
      <c r="L263" s="69" t="s">
        <v>500</v>
      </c>
      <c r="M263" s="66" t="s">
        <v>173</v>
      </c>
      <c r="N263" s="118"/>
      <c r="O263" s="49"/>
      <c r="P263" s="15"/>
    </row>
    <row r="264" spans="1:16" ht="21.75" customHeight="1" thickBot="1">
      <c r="A264" s="485">
        <f aca="true" t="shared" si="30" ref="A264:G264">SUM(A248:A263)</f>
        <v>39873231.77999999</v>
      </c>
      <c r="B264" s="486">
        <f>SUM(B248:B263)</f>
        <v>22362209.05000002</v>
      </c>
      <c r="C264" s="486">
        <f t="shared" si="30"/>
        <v>218192570.48</v>
      </c>
      <c r="D264" s="486">
        <f t="shared" si="30"/>
        <v>240554779.53</v>
      </c>
      <c r="E264" s="486">
        <f t="shared" si="30"/>
        <v>280428011.31</v>
      </c>
      <c r="F264" s="486">
        <f>SUM(F248:F263)</f>
        <v>13969402.309999999</v>
      </c>
      <c r="G264" s="486">
        <f t="shared" si="30"/>
        <v>14940022</v>
      </c>
      <c r="H264" s="486">
        <f>SUM(H248:H263)</f>
        <v>251518587</v>
      </c>
      <c r="I264" s="487"/>
      <c r="J264" s="488"/>
      <c r="K264" s="489"/>
      <c r="L264" s="490" t="s">
        <v>503</v>
      </c>
      <c r="M264" s="491" t="s">
        <v>251</v>
      </c>
      <c r="N264" s="119" t="s">
        <v>251</v>
      </c>
      <c r="O264" s="256">
        <f>H264+G264+F264</f>
        <v>280428011.31</v>
      </c>
      <c r="P264" s="261">
        <f>E264-D264</f>
        <v>39873231.78</v>
      </c>
    </row>
    <row r="265" spans="1:16" ht="16.5" customHeight="1">
      <c r="A265" s="230">
        <f>E265-D265</f>
        <v>0</v>
      </c>
      <c r="B265" s="193"/>
      <c r="C265" s="193"/>
      <c r="D265" s="197"/>
      <c r="E265" s="193">
        <f>H265+G265+F265</f>
        <v>0</v>
      </c>
      <c r="F265" s="193"/>
      <c r="G265" s="193"/>
      <c r="H265" s="193"/>
      <c r="I265" s="84"/>
      <c r="J265" s="37"/>
      <c r="K265" s="85"/>
      <c r="L265" s="47" t="s">
        <v>502</v>
      </c>
      <c r="M265" s="67" t="s">
        <v>190</v>
      </c>
      <c r="N265" s="120" t="s">
        <v>190</v>
      </c>
      <c r="O265" s="251"/>
      <c r="P265" s="261">
        <f>D264-C264</f>
        <v>22362209.050000012</v>
      </c>
    </row>
    <row r="266" spans="1:16" ht="16.5" customHeight="1" thickBot="1">
      <c r="A266" s="230">
        <f>E266-D266</f>
        <v>0</v>
      </c>
      <c r="B266" s="193">
        <f>D266-C266</f>
        <v>0</v>
      </c>
      <c r="C266" s="193">
        <v>79830796.3</v>
      </c>
      <c r="D266" s="193">
        <v>79830796.3</v>
      </c>
      <c r="E266" s="193">
        <f>H266+G266+F266</f>
        <v>79830796.3</v>
      </c>
      <c r="F266" s="193"/>
      <c r="G266" s="193">
        <v>39361682.3</v>
      </c>
      <c r="H266" s="193">
        <v>40469114</v>
      </c>
      <c r="I266" s="86">
        <v>10</v>
      </c>
      <c r="J266" s="35">
        <v>10</v>
      </c>
      <c r="K266" s="87">
        <v>60</v>
      </c>
      <c r="L266" s="71" t="s">
        <v>501</v>
      </c>
      <c r="M266" s="68" t="s">
        <v>174</v>
      </c>
      <c r="N266" s="121"/>
      <c r="O266" s="251"/>
      <c r="P266" s="15"/>
    </row>
    <row r="267" spans="1:16" ht="18.75" customHeight="1" thickBot="1">
      <c r="A267" s="485">
        <f aca="true" t="shared" si="31" ref="A267:G267">SUM(A266)</f>
        <v>0</v>
      </c>
      <c r="B267" s="486">
        <f>SUM(B266)</f>
        <v>0</v>
      </c>
      <c r="C267" s="486">
        <f t="shared" si="31"/>
        <v>79830796.3</v>
      </c>
      <c r="D267" s="486">
        <f t="shared" si="31"/>
        <v>79830796.3</v>
      </c>
      <c r="E267" s="486">
        <f t="shared" si="31"/>
        <v>79830796.3</v>
      </c>
      <c r="F267" s="486">
        <f t="shared" si="31"/>
        <v>0</v>
      </c>
      <c r="G267" s="486">
        <f t="shared" si="31"/>
        <v>39361682.3</v>
      </c>
      <c r="H267" s="486">
        <f>SUM(H266)</f>
        <v>40469114</v>
      </c>
      <c r="I267" s="487"/>
      <c r="J267" s="488"/>
      <c r="K267" s="215"/>
      <c r="L267" s="216" t="s">
        <v>504</v>
      </c>
      <c r="M267" s="217" t="s">
        <v>252</v>
      </c>
      <c r="N267" s="119" t="s">
        <v>252</v>
      </c>
      <c r="O267" s="251"/>
      <c r="P267" s="15"/>
    </row>
    <row r="268" spans="1:16" ht="39" customHeight="1" thickBot="1">
      <c r="A268" s="492">
        <f aca="true" t="shared" si="32" ref="A268:H268">A267+A264+A245+A205+A125</f>
        <v>57674497.91</v>
      </c>
      <c r="B268" s="493">
        <f>B267+B264+B245+B205+B125</f>
        <v>31352136.82000002</v>
      </c>
      <c r="C268" s="493">
        <f t="shared" si="32"/>
        <v>573469889.31</v>
      </c>
      <c r="D268" s="493">
        <f t="shared" si="32"/>
        <v>604822026.13</v>
      </c>
      <c r="E268" s="493">
        <f>E267+E264+E245+E205+E125</f>
        <v>662496524.04</v>
      </c>
      <c r="F268" s="493">
        <f t="shared" si="32"/>
        <v>22416542.54</v>
      </c>
      <c r="G268" s="493">
        <f t="shared" si="32"/>
        <v>54301704.3</v>
      </c>
      <c r="H268" s="493">
        <f t="shared" si="32"/>
        <v>585778277.2</v>
      </c>
      <c r="I268" s="420"/>
      <c r="J268" s="421"/>
      <c r="K268" s="422"/>
      <c r="L268" s="423" t="s">
        <v>505</v>
      </c>
      <c r="M268" s="424" t="s">
        <v>55</v>
      </c>
      <c r="N268" s="122" t="s">
        <v>55</v>
      </c>
      <c r="O268" s="218"/>
      <c r="P268" s="15"/>
    </row>
    <row r="269" spans="1:16" ht="26.25">
      <c r="A269" s="201"/>
      <c r="B269" s="278"/>
      <c r="C269" s="202"/>
      <c r="D269" s="462">
        <v>604822026.13</v>
      </c>
      <c r="E269" s="202"/>
      <c r="F269" s="202"/>
      <c r="G269" s="203"/>
      <c r="H269" s="193">
        <v>40469114</v>
      </c>
      <c r="I269" s="202"/>
      <c r="J269" s="202"/>
      <c r="K269" s="202"/>
      <c r="L269" s="204"/>
      <c r="M269" s="202"/>
      <c r="N269" s="123" t="e">
        <f>J268+I268+H268-#REF!</f>
        <v>#REF!</v>
      </c>
      <c r="O269" s="251"/>
      <c r="P269" s="15"/>
    </row>
    <row r="270" spans="1:14" ht="12.75">
      <c r="A270" s="205"/>
      <c r="B270" s="205">
        <v>30894494.54</v>
      </c>
      <c r="C270" s="203"/>
      <c r="D270" s="462"/>
      <c r="E270" s="203"/>
      <c r="F270" s="202"/>
      <c r="G270" s="206"/>
      <c r="H270" s="193">
        <v>39361682.3</v>
      </c>
      <c r="I270" s="202"/>
      <c r="J270" s="202"/>
      <c r="K270" s="202"/>
      <c r="L270" s="202"/>
      <c r="M270" s="202"/>
      <c r="N270" s="124"/>
    </row>
    <row r="271" spans="1:14" ht="12.75">
      <c r="A271" s="202"/>
      <c r="B271" s="203"/>
      <c r="C271" s="503"/>
      <c r="D271" s="510">
        <f>D269-D268</f>
        <v>0</v>
      </c>
      <c r="E271" s="504"/>
      <c r="F271" s="505">
        <v>22416542.54</v>
      </c>
      <c r="G271" s="506"/>
      <c r="H271" s="504"/>
      <c r="I271" s="506"/>
      <c r="J271" s="506"/>
      <c r="K271" s="506"/>
      <c r="L271" s="506"/>
      <c r="M271" s="506"/>
      <c r="N271" s="124"/>
    </row>
    <row r="272" spans="1:14" ht="12.75">
      <c r="A272" s="202"/>
      <c r="B272" s="203">
        <f>H270-B270</f>
        <v>8467187.759999998</v>
      </c>
      <c r="C272" s="509"/>
      <c r="D272" s="509"/>
      <c r="E272" s="506"/>
      <c r="F272" s="506"/>
      <c r="G272" s="507">
        <f>13449958.62+0.65</f>
        <v>13449959.27</v>
      </c>
      <c r="H272" s="504"/>
      <c r="I272" s="506"/>
      <c r="J272" s="506"/>
      <c r="K272" s="506"/>
      <c r="L272" s="506"/>
      <c r="M272" s="506"/>
      <c r="N272" s="124"/>
    </row>
    <row r="273" spans="1:14" ht="12.75">
      <c r="A273" s="202"/>
      <c r="B273" s="203"/>
      <c r="C273" s="451"/>
      <c r="D273" s="463"/>
      <c r="E273" s="508"/>
      <c r="F273" s="504"/>
      <c r="G273" s="506"/>
      <c r="H273" s="506"/>
      <c r="I273" s="506"/>
      <c r="J273" s="506"/>
      <c r="K273" s="506"/>
      <c r="L273" s="506"/>
      <c r="M273" s="504"/>
      <c r="N273" s="125"/>
    </row>
    <row r="274" spans="1:15" ht="12.75">
      <c r="A274" s="526" t="s">
        <v>559</v>
      </c>
      <c r="B274" s="527">
        <f>H270-B268</f>
        <v>8009545.479999978</v>
      </c>
      <c r="C274" s="202"/>
      <c r="D274" s="462"/>
      <c r="E274" s="203"/>
      <c r="F274" s="203">
        <f>F268-F271</f>
        <v>0</v>
      </c>
      <c r="G274" s="205">
        <f>C268-H270</f>
        <v>534108207.00999993</v>
      </c>
      <c r="H274" s="203"/>
      <c r="I274" s="202"/>
      <c r="J274" s="202"/>
      <c r="K274" s="202"/>
      <c r="L274" s="202"/>
      <c r="M274" s="202"/>
      <c r="N274" s="124"/>
      <c r="O274" s="137">
        <f>B268+C268-566137518.67</f>
        <v>38684507.46000004</v>
      </c>
    </row>
    <row r="275" spans="1:14" ht="12.75">
      <c r="A275" s="202"/>
      <c r="B275" s="203"/>
      <c r="C275" s="203"/>
      <c r="D275" s="462"/>
      <c r="E275" s="261"/>
      <c r="F275" s="203"/>
      <c r="G275" s="202"/>
      <c r="H275" s="202"/>
      <c r="I275" s="202"/>
      <c r="J275" s="202"/>
      <c r="K275" s="202"/>
      <c r="L275" s="202"/>
      <c r="M275" s="203"/>
      <c r="N275" s="124"/>
    </row>
    <row r="276" spans="1:15" ht="12.75">
      <c r="A276" s="202"/>
      <c r="B276" s="203"/>
      <c r="C276" s="203"/>
      <c r="D276" s="203"/>
      <c r="E276" s="504">
        <f>H268+G268+F268</f>
        <v>662496524.04</v>
      </c>
      <c r="F276" s="202"/>
      <c r="G276" s="202"/>
      <c r="H276" s="202"/>
      <c r="I276" s="202"/>
      <c r="J276" s="202"/>
      <c r="K276" s="202"/>
      <c r="L276" s="202"/>
      <c r="M276" s="259"/>
      <c r="N276" s="124"/>
      <c r="O276" s="137">
        <v>29855738.19</v>
      </c>
    </row>
    <row r="277" spans="1:14" ht="12.75">
      <c r="A277" s="202"/>
      <c r="B277" s="15"/>
      <c r="C277" s="203"/>
      <c r="D277" s="123">
        <f>E268-D268</f>
        <v>57674497.90999997</v>
      </c>
      <c r="E277" s="203"/>
      <c r="F277" s="205"/>
      <c r="G277" s="202"/>
      <c r="H277" s="200"/>
      <c r="I277" s="202"/>
      <c r="J277" s="202"/>
      <c r="K277" s="202"/>
      <c r="L277" s="202"/>
      <c r="M277" s="202"/>
      <c r="N277" s="124"/>
    </row>
    <row r="278" spans="1:14" ht="12.75">
      <c r="A278" s="202"/>
      <c r="B278" s="203"/>
      <c r="C278" s="523">
        <f>D268-C268</f>
        <v>31352136.820000052</v>
      </c>
      <c r="D278" s="462"/>
      <c r="E278" s="202"/>
      <c r="F278" s="203"/>
      <c r="G278" s="202"/>
      <c r="H278" s="203"/>
      <c r="I278" s="202"/>
      <c r="J278" s="202"/>
      <c r="K278" s="202"/>
      <c r="L278" s="202"/>
      <c r="M278" s="202"/>
      <c r="N278" s="124"/>
    </row>
    <row r="279" spans="1:15" ht="12.75">
      <c r="A279" s="202"/>
      <c r="B279" s="202"/>
      <c r="C279" s="203"/>
      <c r="D279" s="462"/>
      <c r="E279" s="202"/>
      <c r="F279" s="203"/>
      <c r="G279" s="205"/>
      <c r="H279" s="202"/>
      <c r="I279" s="202"/>
      <c r="J279" s="202"/>
      <c r="K279" s="202"/>
      <c r="L279" s="202"/>
      <c r="M279" s="202"/>
      <c r="N279" s="124"/>
      <c r="O279" s="137">
        <f>A284-O268</f>
        <v>0</v>
      </c>
    </row>
    <row r="280" spans="1:14" ht="12.75">
      <c r="A280" s="202"/>
      <c r="B280" s="202"/>
      <c r="C280" s="202"/>
      <c r="D280" s="453"/>
      <c r="E280" s="202"/>
      <c r="F280" s="202"/>
      <c r="G280" s="202"/>
      <c r="H280" s="202"/>
      <c r="I280" s="202"/>
      <c r="J280" s="202"/>
      <c r="K280" s="202"/>
      <c r="L280" s="202"/>
      <c r="M280" s="202"/>
      <c r="N280" s="124"/>
    </row>
    <row r="281" spans="1:15" ht="12.75">
      <c r="A281" s="203">
        <f>B268+A268</f>
        <v>89026634.73000002</v>
      </c>
      <c r="B281" s="203"/>
      <c r="C281" s="202"/>
      <c r="D281" s="462"/>
      <c r="E281" s="524">
        <f>H268+G268+F268</f>
        <v>662496524.04</v>
      </c>
      <c r="F281" s="202"/>
      <c r="G281" s="202"/>
      <c r="H281" s="203"/>
      <c r="I281" s="202"/>
      <c r="J281" s="202"/>
      <c r="K281" s="202"/>
      <c r="L281" s="202"/>
      <c r="M281" s="259"/>
      <c r="N281" s="124"/>
      <c r="O281" s="137">
        <f>80310435.72-B268</f>
        <v>48958298.899999976</v>
      </c>
    </row>
    <row r="282" spans="1:15" ht="12.75">
      <c r="A282" s="202"/>
      <c r="B282" s="202"/>
      <c r="C282" s="202"/>
      <c r="D282" s="525">
        <f>E281-D268</f>
        <v>57674497.90999997</v>
      </c>
      <c r="E282" s="202"/>
      <c r="F282" s="202"/>
      <c r="G282" s="202"/>
      <c r="H282" s="202"/>
      <c r="I282" s="202"/>
      <c r="J282" s="202"/>
      <c r="K282" s="202"/>
      <c r="L282" s="202"/>
      <c r="M282" s="202"/>
      <c r="N282" s="124"/>
      <c r="O282" s="137">
        <f>O281-O276</f>
        <v>19102560.709999975</v>
      </c>
    </row>
    <row r="283" spans="1:14" ht="12.75">
      <c r="A283" s="202"/>
      <c r="B283" s="203"/>
      <c r="C283" s="524">
        <f>D268-C268</f>
        <v>31352136.820000052</v>
      </c>
      <c r="D283" s="462"/>
      <c r="E283" s="202"/>
      <c r="F283" s="202"/>
      <c r="G283" s="202"/>
      <c r="H283" s="203"/>
      <c r="I283" s="202"/>
      <c r="J283" s="202"/>
      <c r="K283" s="202"/>
      <c r="L283" s="202"/>
      <c r="M283" s="202"/>
      <c r="N283" s="124"/>
    </row>
    <row r="284" spans="1:14" ht="12.75">
      <c r="A284" s="203"/>
      <c r="B284" s="202"/>
      <c r="C284" s="203"/>
      <c r="D284" s="453"/>
      <c r="E284" s="202"/>
      <c r="F284" s="202"/>
      <c r="G284" s="202"/>
      <c r="H284" s="202"/>
      <c r="I284" s="202"/>
      <c r="J284" s="202"/>
      <c r="K284" s="202"/>
      <c r="L284" s="202"/>
      <c r="M284" s="202"/>
      <c r="N284" s="124"/>
    </row>
    <row r="285" spans="1:14" ht="12.75">
      <c r="A285" s="202"/>
      <c r="B285" s="202"/>
      <c r="C285" s="202"/>
      <c r="D285" s="453"/>
      <c r="E285" s="202"/>
      <c r="F285" s="202"/>
      <c r="G285" s="203"/>
      <c r="H285" s="202"/>
      <c r="I285" s="202"/>
      <c r="J285" s="202"/>
      <c r="K285" s="202"/>
      <c r="L285" s="202"/>
      <c r="M285" s="202"/>
      <c r="N285" s="124"/>
    </row>
    <row r="286" spans="1:14" ht="12.75">
      <c r="A286" s="202"/>
      <c r="B286" s="202"/>
      <c r="C286" s="202"/>
      <c r="D286" s="453"/>
      <c r="E286" s="202"/>
      <c r="F286" s="202"/>
      <c r="G286" s="202"/>
      <c r="H286" s="202"/>
      <c r="I286" s="202"/>
      <c r="J286" s="202"/>
      <c r="K286" s="202"/>
      <c r="L286" s="202"/>
      <c r="M286" s="202"/>
      <c r="N286" s="124"/>
    </row>
    <row r="287" spans="1:14" ht="18">
      <c r="A287" s="208"/>
      <c r="B287" s="208"/>
      <c r="C287" s="208"/>
      <c r="D287" s="209"/>
      <c r="E287" s="208"/>
      <c r="F287" s="208"/>
      <c r="G287" s="208"/>
      <c r="H287" s="208"/>
      <c r="I287" s="210"/>
      <c r="J287" s="210"/>
      <c r="K287" s="210"/>
      <c r="L287" s="211"/>
      <c r="M287" s="212"/>
      <c r="N287" s="124"/>
    </row>
    <row r="288" spans="1:14" ht="18">
      <c r="A288" s="208"/>
      <c r="B288" s="208"/>
      <c r="C288" s="208"/>
      <c r="D288" s="209"/>
      <c r="E288" s="208"/>
      <c r="F288" s="208"/>
      <c r="G288" s="208"/>
      <c r="H288" s="208"/>
      <c r="I288" s="210"/>
      <c r="J288" s="210"/>
      <c r="K288" s="210"/>
      <c r="L288" s="213"/>
      <c r="M288" s="212"/>
      <c r="N288" s="124"/>
    </row>
    <row r="289" spans="1:14" ht="12.75">
      <c r="A289" s="202"/>
      <c r="B289" s="202"/>
      <c r="C289" s="202"/>
      <c r="D289" s="453"/>
      <c r="E289" s="202"/>
      <c r="F289" s="202"/>
      <c r="G289" s="202"/>
      <c r="H289" s="202"/>
      <c r="I289" s="202"/>
      <c r="J289" s="202"/>
      <c r="K289" s="202"/>
      <c r="L289" s="202"/>
      <c r="M289" s="202"/>
      <c r="N289" s="124"/>
    </row>
    <row r="290" spans="9:14" ht="12.75">
      <c r="I290" s="15"/>
      <c r="N290" s="124"/>
    </row>
    <row r="291" spans="9:14" ht="12.75">
      <c r="I291" s="15"/>
      <c r="N291" s="124"/>
    </row>
    <row r="292" spans="9:14" ht="12.75">
      <c r="I292" s="15"/>
      <c r="N292" s="123" t="e">
        <f>#REF!-#REF!</f>
        <v>#REF!</v>
      </c>
    </row>
    <row r="293" spans="9:14" ht="12.75">
      <c r="I293" s="15"/>
      <c r="N293" s="123" t="e">
        <f>SUM(N269:N292)</f>
        <v>#REF!</v>
      </c>
    </row>
    <row r="294" ht="12.75">
      <c r="I294" s="15"/>
    </row>
    <row r="295" ht="12.75">
      <c r="I295" s="15"/>
    </row>
    <row r="296" spans="9:14" ht="12.75">
      <c r="I296" s="15"/>
      <c r="N296" s="1" t="e">
        <f>G264-#REF!</f>
        <v>#REF!</v>
      </c>
    </row>
    <row r="297" spans="9:14" ht="12.75">
      <c r="I297" s="15"/>
      <c r="N297" s="1" t="e">
        <f>#REF!-#REF!</f>
        <v>#REF!</v>
      </c>
    </row>
    <row r="298" spans="9:14" ht="12.75">
      <c r="I298" s="15"/>
      <c r="N298" s="1" t="e">
        <f>SUM(N296:N297)</f>
        <v>#REF!</v>
      </c>
    </row>
    <row r="299" ht="12.75">
      <c r="I299" s="15"/>
    </row>
    <row r="300" spans="9:14" ht="12.75">
      <c r="I300" s="15"/>
      <c r="N300" s="1" t="e">
        <f>#REF!+C264</f>
        <v>#REF!</v>
      </c>
    </row>
    <row r="301" ht="12.75">
      <c r="I301" s="15"/>
    </row>
    <row r="302" spans="9:14" ht="12.75">
      <c r="I302" s="15"/>
      <c r="N302" s="123" t="e">
        <f>C268+#REF!</f>
        <v>#REF!</v>
      </c>
    </row>
    <row r="303" ht="12.75">
      <c r="I303" s="15"/>
    </row>
    <row r="304" ht="12.75">
      <c r="I304" s="15"/>
    </row>
    <row r="305" ht="12.75">
      <c r="I305" s="15"/>
    </row>
    <row r="306" spans="9:14" ht="12.75">
      <c r="I306" s="15"/>
      <c r="N306" s="1" t="e">
        <f>G268-#REF!</f>
        <v>#REF!</v>
      </c>
    </row>
    <row r="307" spans="9:14" ht="12.75">
      <c r="I307" s="15"/>
      <c r="N307" s="1" t="e">
        <f>#REF!-#REF!</f>
        <v>#REF!</v>
      </c>
    </row>
    <row r="308" spans="9:14" ht="12.75">
      <c r="I308" s="15"/>
      <c r="N308" s="1" t="e">
        <f>N306+N307</f>
        <v>#REF!</v>
      </c>
    </row>
    <row r="309" ht="12.75">
      <c r="I309" s="15"/>
    </row>
    <row r="310" spans="9:14" ht="12.75">
      <c r="I310" s="15"/>
      <c r="N310" s="1" t="e">
        <f>#REF!+C268</f>
        <v>#REF!</v>
      </c>
    </row>
    <row r="311" ht="12.75">
      <c r="I311" s="15"/>
    </row>
    <row r="312" ht="12.75">
      <c r="I312" s="15"/>
    </row>
    <row r="313" ht="12.75">
      <c r="I313" s="15"/>
    </row>
    <row r="314" spans="9:14" ht="12.75">
      <c r="I314" s="15"/>
      <c r="N314" s="1">
        <f>I268-I266</f>
        <v>-10</v>
      </c>
    </row>
    <row r="315" ht="12.75">
      <c r="I315" s="15"/>
    </row>
    <row r="316" ht="12.75">
      <c r="I316" s="15"/>
    </row>
    <row r="317" ht="12.75">
      <c r="I317" s="15"/>
    </row>
    <row r="318" ht="12.75">
      <c r="I318" s="15"/>
    </row>
    <row r="319" ht="12.75">
      <c r="I319" s="15"/>
    </row>
    <row r="320" ht="12.75">
      <c r="I320" s="15"/>
    </row>
    <row r="321" ht="12.75">
      <c r="I321" s="15"/>
    </row>
    <row r="322" ht="12.75">
      <c r="I322" s="15"/>
    </row>
    <row r="323" ht="12.75">
      <c r="I323" s="15"/>
    </row>
    <row r="324" ht="12.75">
      <c r="I324" s="15"/>
    </row>
    <row r="325" ht="12.75">
      <c r="I325" s="15"/>
    </row>
    <row r="326" ht="12.75">
      <c r="I326" s="15"/>
    </row>
    <row r="327" ht="12.75">
      <c r="I327" s="15"/>
    </row>
    <row r="328" ht="12.75">
      <c r="I328" s="15"/>
    </row>
    <row r="329" ht="12.75">
      <c r="I329" s="15"/>
    </row>
    <row r="330" spans="2:9" ht="12.75">
      <c r="B330" s="199"/>
      <c r="I330" s="15"/>
    </row>
    <row r="331" spans="2:9" ht="12.75">
      <c r="B331" s="199"/>
      <c r="I331" s="15"/>
    </row>
    <row r="332" spans="2:9" ht="12.75">
      <c r="B332" s="199"/>
      <c r="I332" s="15"/>
    </row>
    <row r="333" spans="2:9" ht="12.75">
      <c r="B333" s="199"/>
      <c r="I333" s="15"/>
    </row>
    <row r="334" spans="2:9" ht="12.75">
      <c r="B334" s="199"/>
      <c r="I334" s="15"/>
    </row>
    <row r="335" spans="2:9" ht="12.75">
      <c r="B335" s="199"/>
      <c r="I335" s="15"/>
    </row>
    <row r="336" spans="2:9" ht="12.75">
      <c r="B336" s="199"/>
      <c r="I336" s="15"/>
    </row>
    <row r="337" spans="2:14" ht="409.5">
      <c r="B337" s="199"/>
      <c r="I337" s="15"/>
      <c r="N337" s="128" t="s">
        <v>520</v>
      </c>
    </row>
    <row r="338" spans="2:14" ht="409.5">
      <c r="B338" s="199"/>
      <c r="I338" s="15"/>
      <c r="N338" s="127" t="s">
        <v>532</v>
      </c>
    </row>
    <row r="339" spans="2:14" ht="12.75">
      <c r="B339" s="199"/>
      <c r="I339" s="15"/>
      <c r="N339" s="126"/>
    </row>
    <row r="340" spans="2:14" ht="12.75">
      <c r="B340" s="199"/>
      <c r="I340" s="15"/>
      <c r="N340" s="126"/>
    </row>
    <row r="341" spans="2:14" ht="12.75">
      <c r="B341" s="199"/>
      <c r="I341" s="15"/>
      <c r="N341" s="126"/>
    </row>
    <row r="342" spans="2:9" ht="12.75">
      <c r="B342" s="199"/>
      <c r="I342" s="15"/>
    </row>
    <row r="343" spans="2:9" ht="12.75">
      <c r="B343" s="199"/>
      <c r="I343" s="15"/>
    </row>
    <row r="344" spans="2:9" ht="12.75">
      <c r="B344" s="199"/>
      <c r="I344" s="15"/>
    </row>
    <row r="345" spans="2:9" ht="12.75">
      <c r="B345" s="199"/>
      <c r="I345" s="15"/>
    </row>
    <row r="346" spans="2:14" ht="15">
      <c r="B346" s="199"/>
      <c r="I346" s="15"/>
      <c r="N346" s="102" t="s">
        <v>253</v>
      </c>
    </row>
    <row r="347" spans="2:14" ht="15">
      <c r="B347" s="199"/>
      <c r="I347" s="15"/>
      <c r="N347" s="102" t="s">
        <v>234</v>
      </c>
    </row>
    <row r="348" spans="2:14" ht="409.5">
      <c r="B348" s="199"/>
      <c r="I348" s="15"/>
      <c r="N348" s="45" t="s">
        <v>65</v>
      </c>
    </row>
    <row r="349" spans="2:14" ht="409.5">
      <c r="B349" s="199"/>
      <c r="I349" s="15"/>
      <c r="N349" s="45" t="s">
        <v>67</v>
      </c>
    </row>
    <row r="350" spans="2:14" ht="409.5">
      <c r="B350" s="199"/>
      <c r="I350" s="15"/>
      <c r="N350" s="45" t="s">
        <v>8</v>
      </c>
    </row>
    <row r="351" spans="2:14" ht="360">
      <c r="B351" s="199"/>
      <c r="I351" s="15"/>
      <c r="N351" s="45" t="s">
        <v>96</v>
      </c>
    </row>
    <row r="352" spans="2:14" ht="409.5">
      <c r="B352" s="199"/>
      <c r="I352" s="15"/>
      <c r="N352" s="45" t="s">
        <v>7</v>
      </c>
    </row>
    <row r="353" spans="2:14" ht="409.5">
      <c r="B353" s="199"/>
      <c r="I353" s="15"/>
      <c r="N353" s="45" t="s">
        <v>68</v>
      </c>
    </row>
    <row r="354" spans="2:14" ht="409.5">
      <c r="B354" s="199"/>
      <c r="I354" s="15"/>
      <c r="N354" s="46" t="s">
        <v>56</v>
      </c>
    </row>
    <row r="355" spans="2:14" ht="409.5">
      <c r="B355" s="199"/>
      <c r="I355" s="15"/>
      <c r="N355" s="46" t="s">
        <v>97</v>
      </c>
    </row>
    <row r="356" spans="2:14" ht="409.5">
      <c r="B356" s="199"/>
      <c r="I356" s="15"/>
      <c r="N356" s="46" t="s">
        <v>98</v>
      </c>
    </row>
    <row r="357" spans="2:14" ht="409.5">
      <c r="B357" s="199"/>
      <c r="I357" s="15"/>
      <c r="N357" s="46" t="s">
        <v>236</v>
      </c>
    </row>
    <row r="358" spans="2:14" ht="409.5">
      <c r="B358" s="199"/>
      <c r="I358" s="15"/>
      <c r="N358" s="45" t="s">
        <v>100</v>
      </c>
    </row>
    <row r="359" spans="2:14" ht="409.5">
      <c r="B359" s="199"/>
      <c r="I359" s="15"/>
      <c r="N359" s="45" t="s">
        <v>237</v>
      </c>
    </row>
    <row r="360" spans="2:14" ht="378">
      <c r="B360" s="199"/>
      <c r="I360" s="15"/>
      <c r="N360" s="47" t="s">
        <v>198</v>
      </c>
    </row>
    <row r="361" spans="2:14" ht="409.5">
      <c r="B361" s="199"/>
      <c r="I361" s="15"/>
      <c r="N361" s="46" t="s">
        <v>108</v>
      </c>
    </row>
    <row r="362" spans="2:14" ht="234">
      <c r="B362" s="199"/>
      <c r="I362" s="15"/>
      <c r="N362" s="46" t="s">
        <v>238</v>
      </c>
    </row>
    <row r="363" spans="2:14" ht="409.5">
      <c r="B363" s="199"/>
      <c r="I363" s="15"/>
      <c r="N363" s="46" t="s">
        <v>111</v>
      </c>
    </row>
    <row r="364" spans="2:14" ht="342">
      <c r="B364" s="199"/>
      <c r="I364" s="15"/>
      <c r="N364" s="47" t="s">
        <v>201</v>
      </c>
    </row>
    <row r="365" spans="2:14" ht="409.5">
      <c r="B365" s="199"/>
      <c r="I365" s="15"/>
      <c r="N365" s="45" t="s">
        <v>114</v>
      </c>
    </row>
    <row r="366" spans="2:14" ht="409.5">
      <c r="B366" s="199"/>
      <c r="I366" s="15"/>
      <c r="N366" s="47" t="s">
        <v>202</v>
      </c>
    </row>
    <row r="367" spans="2:14" ht="409.5">
      <c r="B367" s="199"/>
      <c r="I367" s="15"/>
      <c r="N367" s="46" t="s">
        <v>117</v>
      </c>
    </row>
    <row r="368" spans="2:14" ht="409.5">
      <c r="B368" s="199"/>
      <c r="I368" s="15"/>
      <c r="N368" s="46" t="s">
        <v>118</v>
      </c>
    </row>
    <row r="369" spans="2:14" ht="409.5">
      <c r="B369" s="199"/>
      <c r="I369" s="15"/>
      <c r="N369" s="45" t="s">
        <v>119</v>
      </c>
    </row>
    <row r="370" spans="2:14" ht="324">
      <c r="B370" s="199"/>
      <c r="I370" s="15"/>
      <c r="N370" s="45" t="s">
        <v>120</v>
      </c>
    </row>
    <row r="371" spans="2:14" ht="409.5">
      <c r="B371" s="199"/>
      <c r="I371" s="15"/>
      <c r="N371" s="45" t="s">
        <v>121</v>
      </c>
    </row>
    <row r="372" spans="2:14" ht="409.5">
      <c r="B372" s="1"/>
      <c r="I372" s="15"/>
      <c r="N372" s="46" t="s">
        <v>101</v>
      </c>
    </row>
    <row r="373" spans="9:14" ht="270">
      <c r="I373" s="15"/>
      <c r="N373" s="45" t="s">
        <v>124</v>
      </c>
    </row>
    <row r="374" spans="9:14" ht="409.5">
      <c r="I374" s="15"/>
      <c r="N374" s="45" t="s">
        <v>204</v>
      </c>
    </row>
    <row r="375" spans="9:14" ht="234">
      <c r="I375" s="15"/>
      <c r="N375" s="47" t="s">
        <v>205</v>
      </c>
    </row>
    <row r="376" spans="9:14" ht="360">
      <c r="I376" s="15"/>
      <c r="N376" s="45" t="s">
        <v>125</v>
      </c>
    </row>
    <row r="377" spans="9:14" ht="409.5">
      <c r="I377" s="15"/>
      <c r="N377" s="45" t="s">
        <v>5</v>
      </c>
    </row>
    <row r="378" spans="9:14" ht="409.5">
      <c r="I378" s="15"/>
      <c r="N378" s="47" t="s">
        <v>206</v>
      </c>
    </row>
    <row r="379" spans="9:14" ht="409.5">
      <c r="I379" s="15"/>
      <c r="N379" s="45" t="s">
        <v>175</v>
      </c>
    </row>
    <row r="380" spans="9:14" ht="409.5">
      <c r="I380" s="15"/>
      <c r="N380" s="45" t="s">
        <v>69</v>
      </c>
    </row>
    <row r="381" spans="9:14" ht="409.5">
      <c r="I381" s="15"/>
      <c r="N381" s="45" t="s">
        <v>59</v>
      </c>
    </row>
    <row r="382" spans="9:14" ht="409.5">
      <c r="I382" s="15"/>
      <c r="N382" s="45" t="s">
        <v>176</v>
      </c>
    </row>
    <row r="383" spans="9:14" ht="360">
      <c r="I383" s="15"/>
      <c r="N383" s="47" t="s">
        <v>207</v>
      </c>
    </row>
    <row r="384" spans="9:14" ht="409.5">
      <c r="I384" s="15"/>
      <c r="N384" s="45" t="s">
        <v>70</v>
      </c>
    </row>
    <row r="385" spans="9:14" ht="409.5">
      <c r="I385" s="15"/>
      <c r="N385" s="45" t="s">
        <v>60</v>
      </c>
    </row>
    <row r="386" spans="9:14" ht="409.5" thickBot="1">
      <c r="I386" s="15"/>
      <c r="N386" s="130" t="s">
        <v>61</v>
      </c>
    </row>
    <row r="387" spans="9:14" ht="409.5">
      <c r="I387" s="15"/>
      <c r="N387" s="111" t="s">
        <v>208</v>
      </c>
    </row>
    <row r="388" spans="9:14" ht="396">
      <c r="I388" s="15"/>
      <c r="N388" s="45" t="s">
        <v>71</v>
      </c>
    </row>
    <row r="389" spans="9:14" ht="409.5">
      <c r="I389" s="15"/>
      <c r="N389" s="45" t="s">
        <v>62</v>
      </c>
    </row>
    <row r="390" spans="9:14" ht="409.5">
      <c r="I390" s="15"/>
      <c r="N390" s="45" t="s">
        <v>72</v>
      </c>
    </row>
    <row r="391" spans="9:14" ht="409.5" thickBot="1">
      <c r="I391" s="15"/>
      <c r="N391" s="110" t="s">
        <v>126</v>
      </c>
    </row>
    <row r="392" spans="9:14" ht="409.5">
      <c r="I392" s="15"/>
      <c r="N392" s="115" t="s">
        <v>127</v>
      </c>
    </row>
    <row r="393" spans="9:14" ht="198">
      <c r="I393" s="15"/>
      <c r="N393" s="45" t="s">
        <v>209</v>
      </c>
    </row>
    <row r="394" spans="9:14" ht="409.5">
      <c r="I394" s="15"/>
      <c r="N394" s="45" t="s">
        <v>63</v>
      </c>
    </row>
    <row r="395" spans="9:14" ht="409.5">
      <c r="I395" s="15"/>
      <c r="N395" s="45" t="s">
        <v>73</v>
      </c>
    </row>
    <row r="396" spans="9:14" ht="324">
      <c r="I396" s="15"/>
      <c r="N396" s="45" t="s">
        <v>74</v>
      </c>
    </row>
    <row r="397" spans="9:14" ht="409.5">
      <c r="I397" s="15"/>
      <c r="N397" s="45" t="s">
        <v>75</v>
      </c>
    </row>
    <row r="398" spans="9:14" ht="306">
      <c r="I398" s="15"/>
      <c r="N398" s="45" t="s">
        <v>76</v>
      </c>
    </row>
    <row r="399" spans="9:14" ht="306">
      <c r="I399" s="15"/>
      <c r="N399" s="45" t="s">
        <v>77</v>
      </c>
    </row>
    <row r="400" spans="9:14" ht="409.5">
      <c r="I400" s="15"/>
      <c r="N400" s="45" t="s">
        <v>44</v>
      </c>
    </row>
    <row r="401" spans="9:14" ht="409.5">
      <c r="I401" s="15"/>
      <c r="N401" s="45" t="s">
        <v>45</v>
      </c>
    </row>
    <row r="402" spans="9:14" ht="288">
      <c r="I402" s="15"/>
      <c r="N402" s="45" t="s">
        <v>78</v>
      </c>
    </row>
    <row r="403" spans="9:14" ht="324">
      <c r="I403" s="15"/>
      <c r="N403" s="45" t="s">
        <v>79</v>
      </c>
    </row>
    <row r="404" spans="9:14" ht="324">
      <c r="I404" s="15"/>
      <c r="N404" s="45" t="s">
        <v>80</v>
      </c>
    </row>
    <row r="405" spans="9:14" ht="306">
      <c r="I405" s="15"/>
      <c r="N405" s="45" t="s">
        <v>81</v>
      </c>
    </row>
    <row r="406" spans="9:14" ht="324">
      <c r="I406" s="15"/>
      <c r="N406" s="47" t="s">
        <v>210</v>
      </c>
    </row>
    <row r="407" spans="9:14" ht="409.5">
      <c r="I407" s="15"/>
      <c r="N407" s="45" t="s">
        <v>90</v>
      </c>
    </row>
    <row r="408" spans="9:14" ht="342">
      <c r="I408" s="15"/>
      <c r="N408" s="45" t="s">
        <v>91</v>
      </c>
    </row>
    <row r="409" spans="9:14" ht="342">
      <c r="I409" s="15"/>
      <c r="N409" s="45" t="s">
        <v>246</v>
      </c>
    </row>
    <row r="410" spans="9:14" ht="396">
      <c r="I410" s="15"/>
      <c r="N410" s="47" t="s">
        <v>211</v>
      </c>
    </row>
    <row r="411" spans="9:14" ht="409.5">
      <c r="I411" s="15"/>
      <c r="N411" s="45" t="s">
        <v>128</v>
      </c>
    </row>
    <row r="412" spans="9:14" ht="360">
      <c r="I412" s="15"/>
      <c r="N412" s="45" t="s">
        <v>130</v>
      </c>
    </row>
    <row r="413" spans="9:14" ht="360">
      <c r="I413" s="15"/>
      <c r="N413" s="45" t="s">
        <v>129</v>
      </c>
    </row>
    <row r="414" spans="9:14" ht="306">
      <c r="I414" s="15"/>
      <c r="N414" s="45" t="s">
        <v>131</v>
      </c>
    </row>
    <row r="415" spans="9:14" ht="409.5">
      <c r="I415" s="15"/>
      <c r="N415" s="45" t="s">
        <v>132</v>
      </c>
    </row>
    <row r="416" spans="9:14" ht="409.5">
      <c r="I416" s="15"/>
      <c r="N416" s="47" t="s">
        <v>212</v>
      </c>
    </row>
    <row r="417" spans="9:14" ht="198">
      <c r="I417" s="15"/>
      <c r="N417" s="45" t="s">
        <v>133</v>
      </c>
    </row>
    <row r="418" spans="9:14" ht="90">
      <c r="I418" s="15"/>
      <c r="N418" s="45" t="s">
        <v>134</v>
      </c>
    </row>
    <row r="419" spans="9:14" ht="409.5">
      <c r="I419" s="15"/>
      <c r="N419" s="45" t="s">
        <v>244</v>
      </c>
    </row>
    <row r="420" spans="9:14" ht="409.5" thickBot="1">
      <c r="I420" s="15"/>
      <c r="N420" s="110" t="s">
        <v>135</v>
      </c>
    </row>
    <row r="421" spans="9:14" ht="409.5">
      <c r="I421" s="15"/>
      <c r="N421" s="111" t="s">
        <v>213</v>
      </c>
    </row>
    <row r="422" spans="9:14" ht="409.5">
      <c r="I422" s="15"/>
      <c r="N422" s="131" t="s">
        <v>82</v>
      </c>
    </row>
    <row r="423" spans="9:14" ht="409.5">
      <c r="I423" s="15"/>
      <c r="N423" s="45" t="s">
        <v>83</v>
      </c>
    </row>
    <row r="424" spans="9:14" ht="409.5">
      <c r="I424" s="15"/>
      <c r="N424" s="45" t="s">
        <v>84</v>
      </c>
    </row>
    <row r="425" spans="9:14" ht="409.5">
      <c r="I425" s="15"/>
      <c r="N425" s="45" t="s">
        <v>85</v>
      </c>
    </row>
    <row r="426" spans="9:14" ht="409.5">
      <c r="I426" s="15"/>
      <c r="N426" s="45" t="s">
        <v>136</v>
      </c>
    </row>
    <row r="427" spans="9:14" ht="162">
      <c r="I427" s="15"/>
      <c r="N427" s="45" t="s">
        <v>137</v>
      </c>
    </row>
    <row r="428" spans="9:14" ht="409.5">
      <c r="I428" s="15"/>
      <c r="N428" s="45" t="s">
        <v>86</v>
      </c>
    </row>
    <row r="429" spans="9:14" ht="198">
      <c r="I429" s="15"/>
      <c r="N429" s="45" t="s">
        <v>138</v>
      </c>
    </row>
    <row r="430" spans="9:14" ht="409.5">
      <c r="I430" s="15"/>
      <c r="N430" s="45" t="s">
        <v>214</v>
      </c>
    </row>
    <row r="431" spans="9:14" ht="270">
      <c r="I431" s="15"/>
      <c r="N431" s="45" t="s">
        <v>508</v>
      </c>
    </row>
    <row r="432" ht="216.75" thickBot="1">
      <c r="N432" s="112" t="s">
        <v>509</v>
      </c>
    </row>
    <row r="433" ht="324.75" thickBot="1">
      <c r="N433" s="113" t="s">
        <v>178</v>
      </c>
    </row>
    <row r="434" ht="396">
      <c r="N434" s="111" t="s">
        <v>179</v>
      </c>
    </row>
    <row r="435" ht="409.5">
      <c r="N435" s="47" t="s">
        <v>215</v>
      </c>
    </row>
    <row r="436" ht="409.5">
      <c r="N436" s="45" t="s">
        <v>510</v>
      </c>
    </row>
    <row r="437" ht="409.5">
      <c r="N437" s="45" t="s">
        <v>139</v>
      </c>
    </row>
    <row r="438" ht="409.5">
      <c r="N438" s="45" t="s">
        <v>140</v>
      </c>
    </row>
    <row r="439" ht="409.5">
      <c r="N439" s="45" t="s">
        <v>141</v>
      </c>
    </row>
    <row r="440" ht="409.5">
      <c r="N440" s="45" t="s">
        <v>142</v>
      </c>
    </row>
    <row r="441" ht="252">
      <c r="N441" s="46" t="s">
        <v>143</v>
      </c>
    </row>
    <row r="442" ht="409.5">
      <c r="N442" s="46" t="s">
        <v>144</v>
      </c>
    </row>
    <row r="443" ht="409.5">
      <c r="N443" s="46" t="s">
        <v>92</v>
      </c>
    </row>
    <row r="444" ht="409.5">
      <c r="N444" s="46" t="s">
        <v>93</v>
      </c>
    </row>
    <row r="445" ht="288">
      <c r="N445" s="45" t="s">
        <v>94</v>
      </c>
    </row>
    <row r="446" ht="409.5">
      <c r="N446" s="45" t="s">
        <v>180</v>
      </c>
    </row>
    <row r="447" ht="409.5">
      <c r="N447" s="47" t="s">
        <v>216</v>
      </c>
    </row>
    <row r="448" ht="409.5">
      <c r="N448" s="46" t="s">
        <v>145</v>
      </c>
    </row>
    <row r="449" ht="378">
      <c r="N449" s="45" t="s">
        <v>146</v>
      </c>
    </row>
    <row r="450" ht="409.5">
      <c r="N450" s="47" t="s">
        <v>217</v>
      </c>
    </row>
    <row r="451" ht="409.5">
      <c r="N451" s="46" t="s">
        <v>12</v>
      </c>
    </row>
    <row r="452" ht="409.5">
      <c r="N452" s="46" t="s">
        <v>87</v>
      </c>
    </row>
    <row r="453" ht="409.5">
      <c r="N453" s="45" t="s">
        <v>88</v>
      </c>
    </row>
    <row r="454" ht="324">
      <c r="N454" s="46" t="s">
        <v>95</v>
      </c>
    </row>
    <row r="455" ht="409.5" thickBot="1">
      <c r="N455" s="110" t="s">
        <v>181</v>
      </c>
    </row>
    <row r="456" ht="409.5">
      <c r="N456" s="132" t="s">
        <v>218</v>
      </c>
    </row>
    <row r="457" ht="409.5">
      <c r="N457" s="45" t="s">
        <v>147</v>
      </c>
    </row>
    <row r="458" ht="409.5">
      <c r="N458" s="45" t="s">
        <v>148</v>
      </c>
    </row>
    <row r="459" ht="409.5">
      <c r="N459" s="45" t="s">
        <v>149</v>
      </c>
    </row>
    <row r="460" ht="409.5">
      <c r="N460" s="45" t="s">
        <v>150</v>
      </c>
    </row>
    <row r="461" ht="409.5">
      <c r="N461" s="45" t="s">
        <v>151</v>
      </c>
    </row>
    <row r="462" ht="306">
      <c r="N462" s="45" t="s">
        <v>219</v>
      </c>
    </row>
    <row r="463" ht="306">
      <c r="N463" s="45" t="s">
        <v>152</v>
      </c>
    </row>
    <row r="464" ht="396">
      <c r="N464" s="45" t="s">
        <v>153</v>
      </c>
    </row>
    <row r="465" ht="306">
      <c r="N465" s="47" t="s">
        <v>182</v>
      </c>
    </row>
    <row r="466" ht="409.5">
      <c r="N466" s="47" t="s">
        <v>220</v>
      </c>
    </row>
    <row r="467" ht="306">
      <c r="N467" s="45" t="s">
        <v>154</v>
      </c>
    </row>
    <row r="468" ht="409.5">
      <c r="N468" s="45" t="s">
        <v>155</v>
      </c>
    </row>
    <row r="469" ht="270">
      <c r="N469" s="45" t="s">
        <v>241</v>
      </c>
    </row>
    <row r="470" ht="306">
      <c r="N470" s="45" t="s">
        <v>154</v>
      </c>
    </row>
    <row r="471" ht="342">
      <c r="N471" s="45" t="s">
        <v>242</v>
      </c>
    </row>
    <row r="472" ht="409.5">
      <c r="N472" s="45" t="s">
        <v>155</v>
      </c>
    </row>
    <row r="473" ht="324">
      <c r="N473" s="45" t="s">
        <v>221</v>
      </c>
    </row>
    <row r="474" ht="409.5">
      <c r="N474" s="45" t="s">
        <v>194</v>
      </c>
    </row>
    <row r="475" ht="409.5">
      <c r="N475" s="45" t="s">
        <v>177</v>
      </c>
    </row>
    <row r="476" ht="409.5">
      <c r="N476" s="45" t="s">
        <v>40</v>
      </c>
    </row>
    <row r="477" ht="409.5" thickBot="1">
      <c r="N477" s="110" t="s">
        <v>193</v>
      </c>
    </row>
    <row r="478" ht="409.5">
      <c r="N478" s="133" t="s">
        <v>183</v>
      </c>
    </row>
    <row r="479" ht="234">
      <c r="N479" s="129" t="s">
        <v>222</v>
      </c>
    </row>
    <row r="480" ht="396">
      <c r="N480" s="45" t="s">
        <v>6</v>
      </c>
    </row>
    <row r="481" ht="409.5">
      <c r="N481" s="45" t="s">
        <v>249</v>
      </c>
    </row>
    <row r="482" ht="409.5">
      <c r="N482" s="45" t="s">
        <v>27</v>
      </c>
    </row>
    <row r="483" ht="409.5">
      <c r="N483" s="45" t="s">
        <v>51</v>
      </c>
    </row>
    <row r="484" ht="306">
      <c r="N484" s="47" t="s">
        <v>28</v>
      </c>
    </row>
    <row r="485" ht="324">
      <c r="N485" s="45" t="s">
        <v>29</v>
      </c>
    </row>
    <row r="486" ht="409.5">
      <c r="N486" s="45" t="s">
        <v>30</v>
      </c>
    </row>
    <row r="487" ht="409.5">
      <c r="N487" s="45" t="s">
        <v>27</v>
      </c>
    </row>
    <row r="488" ht="126">
      <c r="N488" s="47" t="s">
        <v>36</v>
      </c>
    </row>
    <row r="489" ht="252">
      <c r="N489" s="45" t="s">
        <v>37</v>
      </c>
    </row>
    <row r="490" ht="409.5">
      <c r="N490" s="45" t="s">
        <v>38</v>
      </c>
    </row>
    <row r="491" ht="409.5">
      <c r="N491" s="45" t="s">
        <v>39</v>
      </c>
    </row>
    <row r="492" ht="18.75" thickBot="1">
      <c r="N492" s="110"/>
    </row>
    <row r="493" ht="252">
      <c r="N493" s="111" t="s">
        <v>223</v>
      </c>
    </row>
    <row r="494" ht="409.5">
      <c r="N494" s="45" t="s">
        <v>49</v>
      </c>
    </row>
    <row r="495" ht="409.5">
      <c r="N495" s="45" t="s">
        <v>50</v>
      </c>
    </row>
    <row r="496" ht="216">
      <c r="N496" s="47" t="s">
        <v>224</v>
      </c>
    </row>
    <row r="497" ht="409.5">
      <c r="N497" s="45" t="s">
        <v>32</v>
      </c>
    </row>
    <row r="498" ht="409.5">
      <c r="N498" s="45" t="s">
        <v>31</v>
      </c>
    </row>
    <row r="499" ht="409.5">
      <c r="N499" s="47" t="s">
        <v>225</v>
      </c>
    </row>
    <row r="500" ht="409.5">
      <c r="N500" s="45" t="s">
        <v>195</v>
      </c>
    </row>
    <row r="501" ht="409.5">
      <c r="N501" s="45" t="s">
        <v>196</v>
      </c>
    </row>
    <row r="502" ht="270">
      <c r="N502" s="47" t="s">
        <v>184</v>
      </c>
    </row>
    <row r="503" ht="18">
      <c r="N503" s="45"/>
    </row>
    <row r="504" ht="234">
      <c r="N504" s="45" t="s">
        <v>156</v>
      </c>
    </row>
    <row r="505" ht="18">
      <c r="N505" s="45"/>
    </row>
    <row r="506" ht="409.5">
      <c r="N506" s="47" t="s">
        <v>226</v>
      </c>
    </row>
    <row r="507" ht="288">
      <c r="N507" s="45" t="s">
        <v>191</v>
      </c>
    </row>
    <row r="508" ht="409.5">
      <c r="N508" s="45" t="s">
        <v>157</v>
      </c>
    </row>
    <row r="509" ht="324">
      <c r="N509" s="45" t="s">
        <v>158</v>
      </c>
    </row>
    <row r="510" ht="306">
      <c r="N510" s="45" t="s">
        <v>33</v>
      </c>
    </row>
    <row r="511" ht="396">
      <c r="N511" s="45" t="s">
        <v>34</v>
      </c>
    </row>
    <row r="512" ht="396.75" thickBot="1">
      <c r="N512" s="112" t="s">
        <v>35</v>
      </c>
    </row>
    <row r="513" ht="378.75" thickBot="1">
      <c r="N513" s="113" t="s">
        <v>189</v>
      </c>
    </row>
    <row r="514" ht="342">
      <c r="N514" s="114" t="s">
        <v>185</v>
      </c>
    </row>
    <row r="515" ht="409.5">
      <c r="N515" s="45" t="s">
        <v>41</v>
      </c>
    </row>
    <row r="516" ht="409.5">
      <c r="N516" s="47" t="s">
        <v>227</v>
      </c>
    </row>
    <row r="517" ht="409.5">
      <c r="N517" s="46" t="s">
        <v>52</v>
      </c>
    </row>
    <row r="518" ht="409.5">
      <c r="N518" s="45" t="s">
        <v>53</v>
      </c>
    </row>
    <row r="519" ht="216.75" thickBot="1">
      <c r="N519" s="110" t="s">
        <v>42</v>
      </c>
    </row>
    <row r="520" ht="396">
      <c r="N520" s="115" t="s">
        <v>15</v>
      </c>
    </row>
    <row r="521" ht="409.5">
      <c r="N521" s="45" t="s">
        <v>16</v>
      </c>
    </row>
    <row r="522" ht="409.5">
      <c r="N522" s="45" t="s">
        <v>17</v>
      </c>
    </row>
    <row r="523" ht="252">
      <c r="N523" s="45" t="s">
        <v>18</v>
      </c>
    </row>
    <row r="524" ht="409.5">
      <c r="N524" s="45" t="s">
        <v>19</v>
      </c>
    </row>
    <row r="525" ht="409.5">
      <c r="N525" s="47" t="s">
        <v>228</v>
      </c>
    </row>
    <row r="526" ht="409.5">
      <c r="N526" s="45" t="s">
        <v>43</v>
      </c>
    </row>
    <row r="527" ht="409.5">
      <c r="N527" s="45" t="s">
        <v>22</v>
      </c>
    </row>
    <row r="528" ht="396.75" thickBot="1">
      <c r="N528" s="110" t="s">
        <v>159</v>
      </c>
    </row>
    <row r="529" ht="409.5">
      <c r="N529" s="115" t="s">
        <v>20</v>
      </c>
    </row>
    <row r="530" ht="409.5">
      <c r="N530" s="46" t="s">
        <v>21</v>
      </c>
    </row>
    <row r="531" ht="18">
      <c r="N531" s="45"/>
    </row>
    <row r="532" ht="252">
      <c r="N532" s="45" t="s">
        <v>99</v>
      </c>
    </row>
    <row r="533" ht="18">
      <c r="N533" s="45"/>
    </row>
    <row r="534" ht="409.5">
      <c r="N534" s="45" t="s">
        <v>13</v>
      </c>
    </row>
    <row r="535" ht="90">
      <c r="N535" s="47" t="s">
        <v>48</v>
      </c>
    </row>
    <row r="536" ht="409.5">
      <c r="N536" s="45" t="s">
        <v>23</v>
      </c>
    </row>
    <row r="537" ht="288">
      <c r="N537" s="47" t="s">
        <v>25</v>
      </c>
    </row>
    <row r="538" ht="409.5">
      <c r="N538" s="45" t="s">
        <v>89</v>
      </c>
    </row>
    <row r="539" ht="396">
      <c r="N539" s="45" t="s">
        <v>14</v>
      </c>
    </row>
    <row r="540" ht="288">
      <c r="N540" s="47" t="s">
        <v>186</v>
      </c>
    </row>
    <row r="541" ht="409.5">
      <c r="N541" s="45" t="s">
        <v>161</v>
      </c>
    </row>
    <row r="542" ht="409.5">
      <c r="N542" s="45" t="s">
        <v>54</v>
      </c>
    </row>
    <row r="543" ht="18">
      <c r="N543" s="45"/>
    </row>
    <row r="544" ht="409.5">
      <c r="N544" s="45" t="s">
        <v>26</v>
      </c>
    </row>
    <row r="545" ht="306">
      <c r="N545" s="45" t="s">
        <v>247</v>
      </c>
    </row>
    <row r="546" ht="409.5">
      <c r="N546" s="47" t="s">
        <v>229</v>
      </c>
    </row>
    <row r="547" ht="409.5">
      <c r="N547" s="47" t="s">
        <v>230</v>
      </c>
    </row>
    <row r="548" ht="162">
      <c r="N548" s="45" t="s">
        <v>160</v>
      </c>
    </row>
    <row r="549" ht="18">
      <c r="N549" s="116" t="s">
        <v>187</v>
      </c>
    </row>
    <row r="550" ht="409.5">
      <c r="N550" s="47" t="s">
        <v>229</v>
      </c>
    </row>
    <row r="551" ht="162">
      <c r="N551" s="45" t="s">
        <v>160</v>
      </c>
    </row>
    <row r="552" ht="396.75" thickBot="1">
      <c r="N552" s="112" t="s">
        <v>24</v>
      </c>
    </row>
    <row r="553" ht="378.75" thickBot="1">
      <c r="N553" s="113" t="s">
        <v>188</v>
      </c>
    </row>
    <row r="554" ht="409.5">
      <c r="N554" s="111" t="s">
        <v>265</v>
      </c>
    </row>
    <row r="555" ht="409.5">
      <c r="N555" s="47" t="s">
        <v>231</v>
      </c>
    </row>
    <row r="556" ht="198">
      <c r="N556" s="45" t="s">
        <v>162</v>
      </c>
    </row>
    <row r="557" ht="409.5">
      <c r="N557" s="45" t="s">
        <v>163</v>
      </c>
    </row>
    <row r="558" ht="409.5">
      <c r="N558" s="45" t="s">
        <v>164</v>
      </c>
    </row>
    <row r="559" ht="144">
      <c r="N559" s="45" t="s">
        <v>165</v>
      </c>
    </row>
    <row r="560" ht="378.75" thickBot="1">
      <c r="N560" s="110" t="s">
        <v>166</v>
      </c>
    </row>
    <row r="561" ht="409.5" thickBot="1">
      <c r="N561" s="117" t="s">
        <v>167</v>
      </c>
    </row>
    <row r="562" ht="409.5">
      <c r="N562" s="47" t="s">
        <v>232</v>
      </c>
    </row>
    <row r="563" ht="409.5">
      <c r="N563" s="45" t="s">
        <v>168</v>
      </c>
    </row>
    <row r="564" ht="409.5">
      <c r="N564" s="45" t="s">
        <v>169</v>
      </c>
    </row>
    <row r="565" ht="409.5">
      <c r="N565" s="45" t="s">
        <v>170</v>
      </c>
    </row>
    <row r="566" ht="409.5">
      <c r="N566" s="45" t="s">
        <v>171</v>
      </c>
    </row>
    <row r="567" ht="409.5">
      <c r="N567" s="45" t="s">
        <v>172</v>
      </c>
    </row>
    <row r="568" ht="409.5">
      <c r="N568" s="48" t="s">
        <v>264</v>
      </c>
    </row>
    <row r="569" ht="409.5">
      <c r="N569" s="46" t="s">
        <v>511</v>
      </c>
    </row>
    <row r="570" ht="409.5">
      <c r="N570" s="46" t="s">
        <v>512</v>
      </c>
    </row>
    <row r="571" ht="409.5">
      <c r="N571" s="46" t="s">
        <v>513</v>
      </c>
    </row>
    <row r="572" ht="409.5">
      <c r="N572" s="46" t="s">
        <v>514</v>
      </c>
    </row>
    <row r="573" ht="18">
      <c r="N573" s="46"/>
    </row>
    <row r="574" ht="409.5">
      <c r="N574" s="46" t="s">
        <v>515</v>
      </c>
    </row>
    <row r="575" ht="409.5">
      <c r="N575" s="46" t="s">
        <v>516</v>
      </c>
    </row>
    <row r="576" ht="409.5">
      <c r="N576" s="46" t="s">
        <v>517</v>
      </c>
    </row>
    <row r="577" ht="409.5">
      <c r="N577" s="46" t="s">
        <v>518</v>
      </c>
    </row>
    <row r="578" ht="409.5">
      <c r="N578" s="46" t="s">
        <v>519</v>
      </c>
    </row>
    <row r="579" ht="409.5">
      <c r="N579" s="134" t="s">
        <v>520</v>
      </c>
    </row>
    <row r="580" ht="409.5">
      <c r="N580" s="46" t="s">
        <v>521</v>
      </c>
    </row>
    <row r="581" ht="409.5">
      <c r="N581" s="46" t="s">
        <v>522</v>
      </c>
    </row>
    <row r="582" ht="409.5">
      <c r="N582" s="46" t="s">
        <v>523</v>
      </c>
    </row>
    <row r="583" ht="409.5">
      <c r="N583" s="46" t="s">
        <v>524</v>
      </c>
    </row>
    <row r="584" ht="409.5">
      <c r="N584" s="46" t="s">
        <v>525</v>
      </c>
    </row>
    <row r="585" ht="409.5">
      <c r="N585" s="46" t="s">
        <v>526</v>
      </c>
    </row>
    <row r="586" ht="409.5">
      <c r="N586" s="46" t="s">
        <v>527</v>
      </c>
    </row>
    <row r="587" ht="409.5">
      <c r="N587" s="46" t="s">
        <v>528</v>
      </c>
    </row>
    <row r="588" ht="409.5" thickBot="1">
      <c r="N588" s="110" t="s">
        <v>529</v>
      </c>
    </row>
    <row r="589" ht="409.5">
      <c r="N589" s="115" t="s">
        <v>530</v>
      </c>
    </row>
    <row r="590" ht="409.5">
      <c r="N590" s="46" t="s">
        <v>531</v>
      </c>
    </row>
    <row r="591" ht="409.5">
      <c r="N591" s="46" t="s">
        <v>532</v>
      </c>
    </row>
    <row r="592" ht="409.5">
      <c r="N592" s="46" t="s">
        <v>533</v>
      </c>
    </row>
    <row r="593" ht="409.5">
      <c r="N593" s="46" t="s">
        <v>534</v>
      </c>
    </row>
    <row r="594" ht="409.5" thickBot="1">
      <c r="N594" s="118" t="s">
        <v>173</v>
      </c>
    </row>
    <row r="595" ht="270.75" thickBot="1">
      <c r="N595" s="119" t="s">
        <v>251</v>
      </c>
    </row>
    <row r="596" ht="342">
      <c r="N596" s="120" t="s">
        <v>190</v>
      </c>
    </row>
    <row r="597" ht="409.5" thickBot="1">
      <c r="N597" s="121" t="s">
        <v>174</v>
      </c>
    </row>
    <row r="598" ht="288.75" thickBot="1">
      <c r="N598" s="119" t="s">
        <v>252</v>
      </c>
    </row>
    <row r="599" ht="360.75" thickBot="1">
      <c r="N599" s="122" t="s">
        <v>55</v>
      </c>
    </row>
    <row r="607" ht="409.5">
      <c r="N607" s="46" t="s">
        <v>511</v>
      </c>
    </row>
    <row r="608" ht="409.5">
      <c r="N608" s="46" t="s">
        <v>512</v>
      </c>
    </row>
    <row r="609" ht="409.5">
      <c r="N609" s="46" t="s">
        <v>513</v>
      </c>
    </row>
    <row r="610" ht="409.5">
      <c r="N610" s="46" t="s">
        <v>514</v>
      </c>
    </row>
    <row r="611" ht="18">
      <c r="N611" s="127"/>
    </row>
    <row r="612" ht="409.5">
      <c r="N612" s="46" t="s">
        <v>515</v>
      </c>
    </row>
    <row r="613" ht="409.5">
      <c r="N613" s="46" t="s">
        <v>516</v>
      </c>
    </row>
    <row r="614" ht="409.5">
      <c r="N614" s="46" t="s">
        <v>517</v>
      </c>
    </row>
    <row r="615" ht="409.5">
      <c r="N615" s="46" t="s">
        <v>518</v>
      </c>
    </row>
    <row r="616" ht="409.5">
      <c r="N616" s="46" t="s">
        <v>519</v>
      </c>
    </row>
    <row r="617" ht="409.5">
      <c r="N617" s="134" t="s">
        <v>520</v>
      </c>
    </row>
    <row r="618" ht="409.5">
      <c r="N618" s="46" t="s">
        <v>521</v>
      </c>
    </row>
    <row r="619" ht="409.5">
      <c r="N619" s="46" t="s">
        <v>522</v>
      </c>
    </row>
    <row r="620" ht="409.5">
      <c r="N620" s="46" t="s">
        <v>523</v>
      </c>
    </row>
    <row r="621" ht="409.5">
      <c r="N621" s="46" t="s">
        <v>524</v>
      </c>
    </row>
    <row r="622" ht="409.5">
      <c r="N622" s="46" t="s">
        <v>525</v>
      </c>
    </row>
    <row r="623" ht="409.5">
      <c r="N623" s="46" t="s">
        <v>526</v>
      </c>
    </row>
    <row r="624" ht="409.5">
      <c r="N624" s="46" t="s">
        <v>527</v>
      </c>
    </row>
    <row r="625" ht="409.5">
      <c r="N625" s="46" t="s">
        <v>528</v>
      </c>
    </row>
    <row r="626" ht="409.5" thickBot="1">
      <c r="N626" s="110" t="s">
        <v>529</v>
      </c>
    </row>
    <row r="627" ht="409.5">
      <c r="N627" s="115" t="s">
        <v>530</v>
      </c>
    </row>
    <row r="628" ht="409.5">
      <c r="N628" s="46" t="s">
        <v>531</v>
      </c>
    </row>
    <row r="629" ht="409.5">
      <c r="N629" s="46" t="s">
        <v>532</v>
      </c>
    </row>
    <row r="630" ht="409.5">
      <c r="N630" s="46" t="s">
        <v>533</v>
      </c>
    </row>
    <row r="631" ht="409.5" thickBot="1">
      <c r="N631" s="130" t="s">
        <v>534</v>
      </c>
    </row>
    <row r="632" ht="12.75">
      <c r="N632" s="135"/>
    </row>
    <row r="633" ht="13.5" thickBot="1">
      <c r="N633" s="136"/>
    </row>
  </sheetData>
  <sheetProtection/>
  <printOptions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6">
      <selection activeCell="C15" sqref="C15"/>
    </sheetView>
  </sheetViews>
  <sheetFormatPr defaultColWidth="11.421875" defaultRowHeight="12.75"/>
  <cols>
    <col min="1" max="1" width="14.00390625" style="0" customWidth="1"/>
    <col min="2" max="2" width="13.28125" style="0" bestFit="1" customWidth="1"/>
    <col min="3" max="4" width="14.140625" style="0" bestFit="1" customWidth="1"/>
    <col min="5" max="5" width="17.140625" style="0" customWidth="1"/>
    <col min="6" max="6" width="16.7109375" style="0" customWidth="1"/>
    <col min="7" max="7" width="15.00390625" style="0" customWidth="1"/>
    <col min="8" max="8" width="15.140625" style="0" customWidth="1"/>
    <col min="9" max="9" width="30.421875" style="0" customWidth="1"/>
  </cols>
  <sheetData>
    <row r="1" spans="1:9" ht="20.25">
      <c r="A1" s="15"/>
      <c r="B1" s="15"/>
      <c r="C1" s="15"/>
      <c r="D1" s="15"/>
      <c r="E1" s="15"/>
      <c r="F1" s="20"/>
      <c r="G1" s="20"/>
      <c r="H1" s="20"/>
      <c r="I1" s="21" t="s">
        <v>255</v>
      </c>
    </row>
    <row r="2" spans="1:9" ht="20.25">
      <c r="A2" s="15"/>
      <c r="B2" s="15"/>
      <c r="C2" s="15"/>
      <c r="D2" s="15"/>
      <c r="E2" s="15"/>
      <c r="F2" s="20"/>
      <c r="G2" s="20"/>
      <c r="H2" s="20"/>
      <c r="I2" s="21" t="s">
        <v>253</v>
      </c>
    </row>
    <row r="3" spans="1:9" ht="20.25">
      <c r="A3" s="15"/>
      <c r="B3" s="15"/>
      <c r="C3" s="15"/>
      <c r="D3" s="15"/>
      <c r="E3" s="15"/>
      <c r="F3" s="20"/>
      <c r="G3" s="20"/>
      <c r="H3" s="20"/>
      <c r="I3" s="21" t="s">
        <v>256</v>
      </c>
    </row>
    <row r="4" spans="1:9" ht="20.25">
      <c r="A4" s="15"/>
      <c r="B4" s="15"/>
      <c r="C4" s="15"/>
      <c r="D4" s="15"/>
      <c r="E4" s="15"/>
      <c r="F4" s="20"/>
      <c r="G4" s="20"/>
      <c r="H4" s="20"/>
      <c r="I4" s="21" t="s">
        <v>542</v>
      </c>
    </row>
    <row r="5" spans="1:9" ht="20.25">
      <c r="A5" s="15"/>
      <c r="B5" s="15"/>
      <c r="C5" s="15"/>
      <c r="D5" s="15"/>
      <c r="E5" s="15"/>
      <c r="F5" s="20"/>
      <c r="G5" s="20"/>
      <c r="H5" s="20"/>
      <c r="I5" s="21" t="s">
        <v>257</v>
      </c>
    </row>
    <row r="6" spans="1:9" ht="12.75">
      <c r="A6" s="15"/>
      <c r="B6" s="15"/>
      <c r="C6" s="15"/>
      <c r="D6" s="15"/>
      <c r="E6" s="15"/>
      <c r="F6" s="20"/>
      <c r="G6" s="20"/>
      <c r="H6" s="20"/>
      <c r="I6" s="20"/>
    </row>
    <row r="7" spans="1:9" ht="12.75">
      <c r="A7" s="15"/>
      <c r="B7" s="15"/>
      <c r="C7" s="15"/>
      <c r="D7" s="15"/>
      <c r="E7" s="15"/>
      <c r="F7" s="20"/>
      <c r="G7" s="20"/>
      <c r="H7" s="20"/>
      <c r="I7" s="20"/>
    </row>
    <row r="8" spans="1:9" ht="12.75">
      <c r="A8" s="15"/>
      <c r="B8" s="15"/>
      <c r="C8" s="15"/>
      <c r="D8" s="15"/>
      <c r="E8" s="15"/>
      <c r="F8" s="20"/>
      <c r="G8" s="20"/>
      <c r="H8" s="20"/>
      <c r="I8" s="20"/>
    </row>
    <row r="9" spans="1:9" ht="30">
      <c r="A9" s="15"/>
      <c r="B9" s="15"/>
      <c r="C9" s="15"/>
      <c r="D9" s="15"/>
      <c r="E9" s="22" t="s">
        <v>570</v>
      </c>
      <c r="F9" s="20"/>
      <c r="G9" s="15"/>
      <c r="H9" s="20"/>
      <c r="I9" s="20"/>
    </row>
    <row r="10" spans="1:9" ht="4.5" customHeight="1" thickBot="1">
      <c r="A10" s="15"/>
      <c r="B10" s="15"/>
      <c r="C10" s="15"/>
      <c r="D10" s="15"/>
      <c r="E10" s="23"/>
      <c r="F10" s="20"/>
      <c r="G10" s="20"/>
      <c r="H10" s="24"/>
      <c r="I10" s="25"/>
    </row>
    <row r="11" spans="1:9" ht="54.75" thickBot="1">
      <c r="A11" s="16" t="s">
        <v>245</v>
      </c>
      <c r="B11" s="17" t="s">
        <v>573</v>
      </c>
      <c r="C11" s="18" t="s">
        <v>248</v>
      </c>
      <c r="D11" s="17" t="s">
        <v>250</v>
      </c>
      <c r="E11" s="16" t="s">
        <v>192</v>
      </c>
      <c r="F11" s="17" t="s">
        <v>572</v>
      </c>
      <c r="G11" s="18" t="s">
        <v>266</v>
      </c>
      <c r="H11" s="17" t="s">
        <v>571</v>
      </c>
      <c r="I11" s="19" t="s">
        <v>254</v>
      </c>
    </row>
    <row r="12" spans="1:9" ht="39" customHeight="1" thickBot="1">
      <c r="A12" s="26">
        <f>'مصاريف التسيير 2018  '!A125</f>
        <v>11003493.460000005</v>
      </c>
      <c r="B12" s="26">
        <f>'مصاريف التسيير 2018  '!B125</f>
        <v>1676792.7</v>
      </c>
      <c r="C12" s="26">
        <f>'مصاريف التسيير 2018  '!C125</f>
        <v>209992720.35999998</v>
      </c>
      <c r="D12" s="26">
        <f>'مصاريف التسيير 2018  '!D125</f>
        <v>211669513.06</v>
      </c>
      <c r="E12" s="26">
        <f>'مصاريف التسيير 2018  '!E125</f>
        <v>222673006.52</v>
      </c>
      <c r="F12" s="26">
        <f>'مصاريف التسيير 2018  '!F125</f>
        <v>1753763.52</v>
      </c>
      <c r="G12" s="26">
        <f>'مصاريف التسيير 2018  '!G125</f>
        <v>0</v>
      </c>
      <c r="H12" s="26">
        <f>'مصاريف التسيير 2018  '!H125</f>
        <v>220919243</v>
      </c>
      <c r="I12" s="40" t="s">
        <v>258</v>
      </c>
    </row>
    <row r="13" spans="1:9" ht="38.25" thickBot="1">
      <c r="A13" s="26">
        <f>'مصاريف التسيير 2018  '!A205</f>
        <v>3643023.76</v>
      </c>
      <c r="B13" s="26">
        <f>'مصاريف التسيير 2018  '!B205</f>
        <v>3262537.89</v>
      </c>
      <c r="C13" s="26">
        <f>'مصاريف التسيير 2018  '!C205</f>
        <v>7411026.24</v>
      </c>
      <c r="D13" s="26">
        <f>'مصاريف التسيير 2018  '!D205</f>
        <v>10673564.13</v>
      </c>
      <c r="E13" s="26">
        <f>'مصاريف التسيير 2018  '!E205</f>
        <v>14316587.89</v>
      </c>
      <c r="F13" s="26">
        <f>'مصاريف التسيير 2018  '!F205</f>
        <v>3825454.69</v>
      </c>
      <c r="G13" s="26">
        <f>'مصاريف التسيير 2018  '!G205</f>
        <v>0</v>
      </c>
      <c r="H13" s="26">
        <f>'مصاريف التسيير 2018  '!H205</f>
        <v>10491133.2</v>
      </c>
      <c r="I13" s="41" t="s">
        <v>259</v>
      </c>
    </row>
    <row r="14" spans="1:9" ht="19.5" thickBot="1">
      <c r="A14" s="26">
        <f>'مصاريف التسيير 2018  '!A245</f>
        <v>3154748.910000001</v>
      </c>
      <c r="B14" s="26">
        <f>'مصاريف التسيير 2018  '!B245</f>
        <v>4050597.180000001</v>
      </c>
      <c r="C14" s="26">
        <f>'مصاريف التسيير 2018  '!C245</f>
        <v>58042775.93</v>
      </c>
      <c r="D14" s="26">
        <f>'مصاريف التسيير 2018  '!D245</f>
        <v>62093373.11</v>
      </c>
      <c r="E14" s="26">
        <f>'مصاريف التسيير 2018  '!E245</f>
        <v>65248122.02</v>
      </c>
      <c r="F14" s="26">
        <f>'مصاريف التسيير 2018  '!F245</f>
        <v>2867922.02</v>
      </c>
      <c r="G14" s="26">
        <f>'مصاريف التسيير 2018  '!G245</f>
        <v>0</v>
      </c>
      <c r="H14" s="26">
        <f>'مصاريف التسيير 2018  '!H245</f>
        <v>62380200</v>
      </c>
      <c r="I14" s="41" t="s">
        <v>260</v>
      </c>
    </row>
    <row r="15" spans="1:9" ht="38.25" thickBot="1">
      <c r="A15" s="26"/>
      <c r="B15" s="26"/>
      <c r="C15" s="26"/>
      <c r="D15" s="26"/>
      <c r="E15" s="26"/>
      <c r="F15" s="26"/>
      <c r="G15" s="26"/>
      <c r="H15" s="26"/>
      <c r="I15" s="41" t="s">
        <v>261</v>
      </c>
    </row>
    <row r="16" spans="1:9" ht="36" customHeight="1" thickBot="1">
      <c r="A16" s="26">
        <f>'مصاريف التسيير 2018  '!A264</f>
        <v>39873231.77999999</v>
      </c>
      <c r="B16" s="26">
        <f>'مصاريف التسيير 2018  '!B264</f>
        <v>22362209.05000002</v>
      </c>
      <c r="C16" s="26">
        <f>'مصاريف التسيير 2018  '!C264</f>
        <v>218192570.48</v>
      </c>
      <c r="D16" s="26">
        <f>'مصاريف التسيير 2018  '!D264</f>
        <v>240554779.53</v>
      </c>
      <c r="E16" s="26">
        <f>'مصاريف التسيير 2018  '!E264</f>
        <v>280428011.31</v>
      </c>
      <c r="F16" s="26">
        <f>'مصاريف التسيير 2018  '!F264</f>
        <v>13969402.309999999</v>
      </c>
      <c r="G16" s="26">
        <f>'مصاريف التسيير 2018  '!G264</f>
        <v>14940022</v>
      </c>
      <c r="H16" s="26">
        <f>'مصاريف التسيير 2018  '!H264</f>
        <v>251518587</v>
      </c>
      <c r="I16" s="42" t="s">
        <v>262</v>
      </c>
    </row>
    <row r="17" spans="1:9" ht="19.5" thickBot="1">
      <c r="A17" s="26">
        <f>'مصاريف التسيير 2018  '!A267</f>
        <v>0</v>
      </c>
      <c r="B17" s="26">
        <f>'مصاريف التسيير 2018  '!B267</f>
        <v>0</v>
      </c>
      <c r="C17" s="26">
        <f>'مصاريف التسيير 2018  '!C267</f>
        <v>79830796.3</v>
      </c>
      <c r="D17" s="26">
        <f>'مصاريف التسيير 2018  '!D267</f>
        <v>79830796.3</v>
      </c>
      <c r="E17" s="26">
        <f>'مصاريف التسيير 2018  '!E267</f>
        <v>79830796.3</v>
      </c>
      <c r="F17" s="26">
        <f>'مصاريف التسيير 2018  '!F267</f>
        <v>0</v>
      </c>
      <c r="G17" s="26">
        <f>'مصاريف التسيير 2018  '!G267</f>
        <v>39361682.3</v>
      </c>
      <c r="H17" s="26">
        <f>'مصاريف التسيير 2018  '!H267</f>
        <v>40469114</v>
      </c>
      <c r="I17" s="42" t="s">
        <v>263</v>
      </c>
    </row>
    <row r="18" spans="1:9" ht="33" customHeight="1" thickBot="1">
      <c r="A18" s="38">
        <f aca="true" t="shared" si="0" ref="A18:G18">SUM(A12:A17)</f>
        <v>57674497.91</v>
      </c>
      <c r="B18" s="38">
        <f t="shared" si="0"/>
        <v>31352136.820000023</v>
      </c>
      <c r="C18" s="38">
        <f t="shared" si="0"/>
        <v>573469889.31</v>
      </c>
      <c r="D18" s="38">
        <f t="shared" si="0"/>
        <v>604822026.13</v>
      </c>
      <c r="E18" s="38">
        <f t="shared" si="0"/>
        <v>662496524.04</v>
      </c>
      <c r="F18" s="38">
        <f t="shared" si="0"/>
        <v>22416542.54</v>
      </c>
      <c r="G18" s="38">
        <f t="shared" si="0"/>
        <v>54301704.3</v>
      </c>
      <c r="H18" s="38">
        <f>SUM(H12:H17)</f>
        <v>585778277.2</v>
      </c>
      <c r="I18" s="39" t="s">
        <v>55</v>
      </c>
    </row>
    <row r="19" spans="1:9" ht="24.75">
      <c r="A19" s="15"/>
      <c r="B19" s="15"/>
      <c r="C19" s="15"/>
      <c r="D19" s="15"/>
      <c r="E19" s="27"/>
      <c r="F19" s="28"/>
      <c r="G19" s="28"/>
      <c r="H19" s="28"/>
      <c r="I19" s="29"/>
    </row>
    <row r="20" spans="1:9" ht="12.75">
      <c r="A20" s="15"/>
      <c r="B20" s="15"/>
      <c r="C20" s="15"/>
      <c r="D20" s="15"/>
      <c r="E20" s="15"/>
      <c r="F20" s="20"/>
      <c r="G20" s="20"/>
      <c r="H20" s="20"/>
      <c r="I20" s="20"/>
    </row>
    <row r="21" spans="1:9" ht="12.75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15"/>
      <c r="B22" s="15"/>
      <c r="C22" s="15"/>
      <c r="D22" s="15"/>
      <c r="E22" s="15"/>
      <c r="F22" s="15"/>
      <c r="G22" s="15"/>
      <c r="H22" s="15"/>
      <c r="I22" s="15"/>
    </row>
  </sheetData>
  <sheetProtection/>
  <printOptions/>
  <pageMargins left="0" right="0" top="0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6"/>
  <sheetViews>
    <sheetView rightToLeft="1" zoomScalePageLayoutView="0" workbookViewId="0" topLeftCell="A4">
      <selection activeCell="L11" sqref="L11"/>
    </sheetView>
  </sheetViews>
  <sheetFormatPr defaultColWidth="11.421875" defaultRowHeight="12.75"/>
  <cols>
    <col min="1" max="1" width="20.140625" style="0" customWidth="1"/>
    <col min="2" max="2" width="15.57421875" style="0" customWidth="1"/>
    <col min="3" max="3" width="17.00390625" style="0" customWidth="1"/>
    <col min="4" max="4" width="23.421875" style="0" customWidth="1"/>
    <col min="5" max="5" width="15.57421875" style="0" customWidth="1"/>
    <col min="6" max="6" width="17.7109375" style="0" customWidth="1"/>
    <col min="7" max="7" width="16.140625" style="0" customWidth="1"/>
    <col min="8" max="8" width="16.421875" style="0" customWidth="1"/>
    <col min="12" max="12" width="23.28125" style="0" customWidth="1"/>
  </cols>
  <sheetData>
    <row r="1" spans="1:14" ht="18.75">
      <c r="A1" s="273"/>
      <c r="B1" s="13"/>
      <c r="C1" s="9"/>
      <c r="D1" s="9"/>
      <c r="E1" s="9"/>
      <c r="F1" s="9"/>
      <c r="G1" s="9"/>
      <c r="H1" s="9"/>
      <c r="I1" s="11"/>
      <c r="J1" s="11"/>
      <c r="K1" s="11"/>
      <c r="L1" s="3"/>
      <c r="M1" s="227"/>
      <c r="N1" s="227"/>
    </row>
    <row r="2" spans="1:14" ht="22.5">
      <c r="A2" s="274"/>
      <c r="B2" s="9"/>
      <c r="C2" s="4"/>
      <c r="D2" s="95"/>
      <c r="E2" s="96"/>
      <c r="F2" s="96"/>
      <c r="G2" s="9"/>
      <c r="H2" s="9"/>
      <c r="I2" s="4"/>
      <c r="J2" s="11"/>
      <c r="K2" s="3"/>
      <c r="L2" s="3"/>
      <c r="M2" s="227"/>
      <c r="N2" s="227"/>
    </row>
    <row r="3" spans="1:14" ht="22.5">
      <c r="A3" s="273"/>
      <c r="B3" s="13"/>
      <c r="C3" s="14"/>
      <c r="D3" s="14"/>
      <c r="E3" s="14"/>
      <c r="F3" s="14"/>
      <c r="G3" s="9"/>
      <c r="H3" s="4"/>
      <c r="I3" s="4"/>
      <c r="J3" s="4"/>
      <c r="K3" s="95"/>
      <c r="L3" s="3"/>
      <c r="M3" s="227"/>
      <c r="N3" s="227"/>
    </row>
    <row r="4" spans="1:14" ht="22.5">
      <c r="A4" s="11"/>
      <c r="B4" s="273"/>
      <c r="C4" s="4"/>
      <c r="D4" s="95"/>
      <c r="E4" s="96"/>
      <c r="F4" s="96"/>
      <c r="G4" s="4"/>
      <c r="H4" s="4"/>
      <c r="I4" s="4"/>
      <c r="J4" s="4"/>
      <c r="K4" s="95"/>
      <c r="L4" s="3"/>
      <c r="M4" s="227"/>
      <c r="N4" s="227"/>
    </row>
    <row r="5" spans="1:14" ht="24.75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6"/>
      <c r="M5" s="227"/>
      <c r="N5" s="227"/>
    </row>
    <row r="6" spans="1:14" ht="20.25">
      <c r="A6" s="200"/>
      <c r="B6" s="200"/>
      <c r="C6" s="277"/>
      <c r="D6" s="277"/>
      <c r="E6" s="277"/>
      <c r="F6" s="278"/>
      <c r="G6" s="279"/>
      <c r="H6" s="280"/>
      <c r="I6" s="281"/>
      <c r="J6" s="282"/>
      <c r="K6" s="282"/>
      <c r="L6" s="283"/>
      <c r="M6" s="227"/>
      <c r="N6" s="227"/>
    </row>
    <row r="7" spans="1:14" ht="18">
      <c r="A7" s="284"/>
      <c r="B7" s="284"/>
      <c r="C7" s="284"/>
      <c r="D7" s="284"/>
      <c r="E7" s="284"/>
      <c r="F7" s="285"/>
      <c r="G7" s="286"/>
      <c r="H7" s="287"/>
      <c r="I7" s="210"/>
      <c r="J7" s="210"/>
      <c r="K7" s="210"/>
      <c r="L7" s="288"/>
      <c r="M7" s="227"/>
      <c r="N7" s="227"/>
    </row>
    <row r="8" spans="1:14" ht="18">
      <c r="A8" s="284"/>
      <c r="B8" s="284"/>
      <c r="C8" s="284"/>
      <c r="D8" s="284"/>
      <c r="E8" s="284"/>
      <c r="F8" s="285"/>
      <c r="G8" s="289"/>
      <c r="H8" s="285"/>
      <c r="I8" s="210"/>
      <c r="J8" s="210"/>
      <c r="K8" s="210"/>
      <c r="L8" s="288"/>
      <c r="M8" s="227"/>
      <c r="N8" s="227"/>
    </row>
    <row r="9" spans="1:14" ht="18">
      <c r="A9" s="200"/>
      <c r="B9" s="200"/>
      <c r="C9" s="284"/>
      <c r="D9" s="284"/>
      <c r="E9" s="277"/>
      <c r="F9" s="290"/>
      <c r="G9" s="291"/>
      <c r="H9" s="278"/>
      <c r="I9" s="210"/>
      <c r="J9" s="210"/>
      <c r="K9" s="210"/>
      <c r="L9" s="288"/>
      <c r="M9" s="227"/>
      <c r="N9" s="227"/>
    </row>
    <row r="10" spans="1:14" ht="18">
      <c r="A10" s="284"/>
      <c r="B10" s="284"/>
      <c r="C10" s="284"/>
      <c r="D10" s="284"/>
      <c r="E10" s="292"/>
      <c r="F10" s="285"/>
      <c r="G10" s="293"/>
      <c r="H10" s="285"/>
      <c r="I10" s="210"/>
      <c r="J10" s="210"/>
      <c r="K10" s="210"/>
      <c r="L10" s="288"/>
      <c r="M10" s="227"/>
      <c r="N10" s="227"/>
    </row>
    <row r="11" spans="1:14" ht="18">
      <c r="A11" s="200"/>
      <c r="B11" s="200"/>
      <c r="C11" s="284"/>
      <c r="D11" s="284"/>
      <c r="E11" s="284"/>
      <c r="F11" s="285"/>
      <c r="G11" s="292"/>
      <c r="H11" s="285"/>
      <c r="I11" s="210"/>
      <c r="J11" s="210"/>
      <c r="K11" s="210"/>
      <c r="L11" s="288"/>
      <c r="M11" s="227"/>
      <c r="N11" s="227"/>
    </row>
    <row r="12" spans="1:14" ht="18">
      <c r="A12" s="284"/>
      <c r="B12" s="284"/>
      <c r="C12" s="284"/>
      <c r="D12" s="284"/>
      <c r="E12" s="284"/>
      <c r="F12" s="285"/>
      <c r="G12" s="294"/>
      <c r="H12" s="285"/>
      <c r="I12" s="210"/>
      <c r="J12" s="210"/>
      <c r="K12" s="210"/>
      <c r="L12" s="288"/>
      <c r="M12" s="227"/>
      <c r="N12" s="227"/>
    </row>
    <row r="13" spans="1:14" ht="20.25">
      <c r="A13" s="200"/>
      <c r="B13" s="200"/>
      <c r="C13" s="284"/>
      <c r="D13" s="284"/>
      <c r="E13" s="277"/>
      <c r="F13" s="278"/>
      <c r="G13" s="279"/>
      <c r="H13" s="278"/>
      <c r="I13" s="210"/>
      <c r="J13" s="210"/>
      <c r="K13" s="210"/>
      <c r="L13" s="288"/>
      <c r="M13" s="227"/>
      <c r="N13" s="227"/>
    </row>
    <row r="14" spans="1:14" ht="18">
      <c r="A14" s="284"/>
      <c r="B14" s="284"/>
      <c r="C14" s="284"/>
      <c r="D14" s="284"/>
      <c r="E14" s="284"/>
      <c r="F14" s="285"/>
      <c r="G14" s="286"/>
      <c r="H14" s="285"/>
      <c r="I14" s="210"/>
      <c r="J14" s="210"/>
      <c r="K14" s="210"/>
      <c r="L14" s="288"/>
      <c r="M14" s="227"/>
      <c r="N14" s="227"/>
    </row>
    <row r="15" spans="1:14" ht="18">
      <c r="A15" s="284"/>
      <c r="B15" s="284"/>
      <c r="C15" s="295"/>
      <c r="D15" s="295"/>
      <c r="E15" s="284"/>
      <c r="F15" s="285"/>
      <c r="G15" s="285"/>
      <c r="H15" s="285"/>
      <c r="I15" s="210"/>
      <c r="J15" s="210"/>
      <c r="K15" s="210"/>
      <c r="L15" s="296"/>
      <c r="M15" s="227"/>
      <c r="N15" s="227"/>
    </row>
    <row r="16" spans="1:14" ht="18">
      <c r="A16" s="284"/>
      <c r="B16" s="284"/>
      <c r="C16" s="284"/>
      <c r="D16" s="284"/>
      <c r="E16" s="284"/>
      <c r="F16" s="285"/>
      <c r="G16" s="292"/>
      <c r="H16" s="285"/>
      <c r="I16" s="210"/>
      <c r="J16" s="210"/>
      <c r="K16" s="210"/>
      <c r="L16" s="288"/>
      <c r="M16" s="227"/>
      <c r="N16" s="227"/>
    </row>
    <row r="17" spans="1:14" ht="18">
      <c r="A17" s="284"/>
      <c r="B17" s="284"/>
      <c r="C17" s="284"/>
      <c r="D17" s="284"/>
      <c r="E17" s="284"/>
      <c r="F17" s="285"/>
      <c r="G17" s="292"/>
      <c r="H17" s="285"/>
      <c r="I17" s="210"/>
      <c r="J17" s="210"/>
      <c r="K17" s="210"/>
      <c r="L17" s="296"/>
      <c r="M17" s="227"/>
      <c r="N17" s="227"/>
    </row>
    <row r="18" spans="1:14" ht="18">
      <c r="A18" s="284"/>
      <c r="B18" s="284"/>
      <c r="C18" s="284"/>
      <c r="D18" s="284"/>
      <c r="E18" s="284"/>
      <c r="F18" s="285"/>
      <c r="G18" s="289"/>
      <c r="H18" s="285"/>
      <c r="I18" s="210"/>
      <c r="J18" s="210"/>
      <c r="K18" s="210"/>
      <c r="L18" s="296"/>
      <c r="M18" s="227"/>
      <c r="N18" s="227"/>
    </row>
    <row r="19" spans="1:14" ht="20.25">
      <c r="A19" s="200"/>
      <c r="B19" s="200"/>
      <c r="C19" s="284"/>
      <c r="D19" s="284"/>
      <c r="E19" s="277"/>
      <c r="F19" s="278"/>
      <c r="G19" s="279"/>
      <c r="H19" s="279"/>
      <c r="I19" s="210"/>
      <c r="J19" s="210"/>
      <c r="K19" s="210"/>
      <c r="L19" s="296"/>
      <c r="M19" s="227"/>
      <c r="N19" s="227"/>
    </row>
    <row r="20" spans="1:14" ht="18">
      <c r="A20" s="284"/>
      <c r="B20" s="284"/>
      <c r="C20" s="284"/>
      <c r="D20" s="284"/>
      <c r="E20" s="284"/>
      <c r="F20" s="285"/>
      <c r="G20" s="289"/>
      <c r="H20" s="285"/>
      <c r="I20" s="210"/>
      <c r="J20" s="210"/>
      <c r="K20" s="210"/>
      <c r="L20" s="296"/>
      <c r="M20" s="227"/>
      <c r="N20" s="227"/>
    </row>
    <row r="21" spans="1:14" ht="18">
      <c r="A21" s="284"/>
      <c r="B21" s="284"/>
      <c r="C21" s="284"/>
      <c r="D21" s="284"/>
      <c r="E21" s="284"/>
      <c r="F21" s="285"/>
      <c r="G21" s="289"/>
      <c r="H21" s="285"/>
      <c r="I21" s="210"/>
      <c r="J21" s="210"/>
      <c r="K21" s="210"/>
      <c r="L21" s="296"/>
      <c r="M21" s="227"/>
      <c r="N21" s="227"/>
    </row>
    <row r="22" spans="1:14" ht="18">
      <c r="A22" s="284"/>
      <c r="B22" s="284"/>
      <c r="C22" s="284"/>
      <c r="D22" s="284"/>
      <c r="E22" s="284"/>
      <c r="F22" s="285"/>
      <c r="G22" s="289"/>
      <c r="H22" s="285"/>
      <c r="I22" s="210"/>
      <c r="J22" s="210"/>
      <c r="K22" s="210"/>
      <c r="L22" s="296"/>
      <c r="M22" s="227"/>
      <c r="N22" s="227"/>
    </row>
    <row r="23" spans="1:14" ht="18">
      <c r="A23" s="284"/>
      <c r="B23" s="284"/>
      <c r="C23" s="284"/>
      <c r="D23" s="284"/>
      <c r="E23" s="284"/>
      <c r="F23" s="285"/>
      <c r="G23" s="289"/>
      <c r="H23" s="285"/>
      <c r="I23" s="210"/>
      <c r="J23" s="210"/>
      <c r="K23" s="210"/>
      <c r="L23" s="288"/>
      <c r="M23" s="227"/>
      <c r="N23" s="227"/>
    </row>
    <row r="24" spans="1:14" ht="18">
      <c r="A24" s="284"/>
      <c r="B24" s="284"/>
      <c r="C24" s="284"/>
      <c r="D24" s="284"/>
      <c r="E24" s="284"/>
      <c r="F24" s="285"/>
      <c r="G24" s="289"/>
      <c r="H24" s="285"/>
      <c r="I24" s="210"/>
      <c r="J24" s="210"/>
      <c r="K24" s="210"/>
      <c r="L24" s="288"/>
      <c r="M24" s="227"/>
      <c r="N24" s="227"/>
    </row>
    <row r="25" spans="1:14" ht="18">
      <c r="A25" s="284"/>
      <c r="B25" s="284"/>
      <c r="C25" s="284"/>
      <c r="D25" s="284"/>
      <c r="E25" s="284"/>
      <c r="F25" s="285"/>
      <c r="G25" s="289"/>
      <c r="H25" s="285"/>
      <c r="I25" s="210"/>
      <c r="J25" s="210"/>
      <c r="K25" s="210"/>
      <c r="L25" s="297"/>
      <c r="M25" s="227"/>
      <c r="N25" s="227"/>
    </row>
    <row r="26" spans="1:14" ht="18">
      <c r="A26" s="284"/>
      <c r="B26" s="284"/>
      <c r="C26" s="284"/>
      <c r="D26" s="284"/>
      <c r="E26" s="284"/>
      <c r="F26" s="285"/>
      <c r="G26" s="289"/>
      <c r="H26" s="285"/>
      <c r="I26" s="210"/>
      <c r="J26" s="210"/>
      <c r="K26" s="210"/>
      <c r="L26" s="288"/>
      <c r="M26" s="227"/>
      <c r="N26" s="227"/>
    </row>
    <row r="27" spans="1:14" ht="18">
      <c r="A27" s="284"/>
      <c r="B27" s="284"/>
      <c r="C27" s="284"/>
      <c r="D27" s="284"/>
      <c r="E27" s="284"/>
      <c r="F27" s="285"/>
      <c r="G27" s="292"/>
      <c r="H27" s="285"/>
      <c r="I27" s="210"/>
      <c r="J27" s="210"/>
      <c r="K27" s="210"/>
      <c r="L27" s="296"/>
      <c r="M27" s="227"/>
      <c r="N27" s="227"/>
    </row>
    <row r="28" spans="1:14" ht="18">
      <c r="A28" s="284"/>
      <c r="B28" s="284"/>
      <c r="C28" s="284"/>
      <c r="D28" s="284"/>
      <c r="E28" s="284"/>
      <c r="F28" s="285"/>
      <c r="G28" s="289"/>
      <c r="H28" s="285"/>
      <c r="I28" s="210"/>
      <c r="J28" s="210"/>
      <c r="K28" s="210"/>
      <c r="L28" s="288"/>
      <c r="M28" s="227"/>
      <c r="N28" s="227"/>
    </row>
    <row r="29" spans="1:14" ht="18">
      <c r="A29" s="284"/>
      <c r="B29" s="284"/>
      <c r="C29" s="284"/>
      <c r="D29" s="284"/>
      <c r="E29" s="284"/>
      <c r="F29" s="285"/>
      <c r="G29" s="286"/>
      <c r="H29" s="285"/>
      <c r="I29" s="210"/>
      <c r="J29" s="210"/>
      <c r="K29" s="210"/>
      <c r="L29" s="288"/>
      <c r="M29" s="227"/>
      <c r="N29" s="227"/>
    </row>
    <row r="30" spans="1:14" ht="18">
      <c r="A30" s="284"/>
      <c r="B30" s="284"/>
      <c r="C30" s="284"/>
      <c r="D30" s="284"/>
      <c r="E30" s="284"/>
      <c r="F30" s="285"/>
      <c r="G30" s="285"/>
      <c r="H30" s="285"/>
      <c r="I30" s="210"/>
      <c r="J30" s="210"/>
      <c r="K30" s="210"/>
      <c r="L30" s="288"/>
      <c r="M30" s="227"/>
      <c r="N30" s="227"/>
    </row>
    <row r="31" spans="1:14" ht="18">
      <c r="A31" s="200"/>
      <c r="B31" s="200"/>
      <c r="C31" s="284"/>
      <c r="D31" s="284"/>
      <c r="E31" s="277"/>
      <c r="F31" s="278"/>
      <c r="G31" s="278"/>
      <c r="H31" s="278"/>
      <c r="I31" s="210"/>
      <c r="J31" s="210"/>
      <c r="K31" s="210"/>
      <c r="L31" s="297"/>
      <c r="M31" s="227"/>
      <c r="N31" s="227"/>
    </row>
    <row r="32" spans="1:14" ht="18">
      <c r="A32" s="284"/>
      <c r="B32" s="284"/>
      <c r="C32" s="284"/>
      <c r="D32" s="284"/>
      <c r="E32" s="284"/>
      <c r="F32" s="285"/>
      <c r="G32" s="292"/>
      <c r="H32" s="285"/>
      <c r="I32" s="210"/>
      <c r="J32" s="210"/>
      <c r="K32" s="210"/>
      <c r="L32" s="288"/>
      <c r="M32" s="227"/>
      <c r="N32" s="227"/>
    </row>
    <row r="33" spans="1:14" ht="18">
      <c r="A33" s="284"/>
      <c r="B33" s="284"/>
      <c r="C33" s="284"/>
      <c r="D33" s="284"/>
      <c r="E33" s="284"/>
      <c r="F33" s="285"/>
      <c r="G33" s="298"/>
      <c r="H33" s="285"/>
      <c r="I33" s="210"/>
      <c r="J33" s="210"/>
      <c r="K33" s="210"/>
      <c r="L33" s="288"/>
      <c r="M33" s="227"/>
      <c r="N33" s="227"/>
    </row>
    <row r="34" spans="1:14" ht="18">
      <c r="A34" s="284"/>
      <c r="B34" s="284"/>
      <c r="C34" s="284"/>
      <c r="D34" s="284"/>
      <c r="E34" s="284"/>
      <c r="F34" s="285"/>
      <c r="G34" s="298"/>
      <c r="H34" s="285"/>
      <c r="I34" s="210"/>
      <c r="J34" s="210"/>
      <c r="K34" s="210"/>
      <c r="L34" s="288"/>
      <c r="M34" s="227"/>
      <c r="N34" s="227"/>
    </row>
    <row r="35" spans="1:14" ht="18">
      <c r="A35" s="284"/>
      <c r="B35" s="284"/>
      <c r="C35" s="284"/>
      <c r="D35" s="284"/>
      <c r="E35" s="284"/>
      <c r="F35" s="285"/>
      <c r="G35" s="292"/>
      <c r="H35" s="285"/>
      <c r="I35" s="210"/>
      <c r="J35" s="210"/>
      <c r="K35" s="210"/>
      <c r="L35" s="296"/>
      <c r="M35" s="227"/>
      <c r="N35" s="227"/>
    </row>
    <row r="36" spans="1:14" ht="18">
      <c r="A36" s="284"/>
      <c r="B36" s="284"/>
      <c r="C36" s="284"/>
      <c r="D36" s="284"/>
      <c r="E36" s="284"/>
      <c r="F36" s="285"/>
      <c r="G36" s="289"/>
      <c r="H36" s="285"/>
      <c r="I36" s="210"/>
      <c r="J36" s="210"/>
      <c r="K36" s="210"/>
      <c r="L36" s="296"/>
      <c r="M36" s="227"/>
      <c r="N36" s="227"/>
    </row>
    <row r="37" spans="1:14" ht="18">
      <c r="A37" s="200"/>
      <c r="B37" s="200"/>
      <c r="C37" s="284"/>
      <c r="D37" s="284"/>
      <c r="E37" s="277"/>
      <c r="F37" s="278"/>
      <c r="G37" s="278"/>
      <c r="H37" s="278"/>
      <c r="I37" s="210"/>
      <c r="J37" s="210"/>
      <c r="K37" s="210"/>
      <c r="L37" s="297"/>
      <c r="M37" s="227"/>
      <c r="N37" s="227"/>
    </row>
    <row r="38" spans="1:14" ht="18">
      <c r="A38" s="284"/>
      <c r="B38" s="284"/>
      <c r="C38" s="284"/>
      <c r="D38" s="284"/>
      <c r="E38" s="284"/>
      <c r="F38" s="285"/>
      <c r="G38" s="289"/>
      <c r="H38" s="285"/>
      <c r="I38" s="210"/>
      <c r="J38" s="210"/>
      <c r="K38" s="210"/>
      <c r="L38" s="296"/>
      <c r="M38" s="227"/>
      <c r="N38" s="227"/>
    </row>
    <row r="39" spans="1:14" ht="18">
      <c r="A39" s="284"/>
      <c r="B39" s="284"/>
      <c r="C39" s="284"/>
      <c r="D39" s="284"/>
      <c r="E39" s="284"/>
      <c r="F39" s="285"/>
      <c r="G39" s="289"/>
      <c r="H39" s="285"/>
      <c r="I39" s="210"/>
      <c r="J39" s="210"/>
      <c r="K39" s="210"/>
      <c r="L39" s="296"/>
      <c r="M39" s="227"/>
      <c r="N39" s="227"/>
    </row>
    <row r="40" spans="1:14" ht="18">
      <c r="A40" s="284"/>
      <c r="B40" s="284"/>
      <c r="C40" s="284"/>
      <c r="D40" s="284"/>
      <c r="E40" s="284"/>
      <c r="F40" s="285"/>
      <c r="G40" s="299"/>
      <c r="H40" s="285"/>
      <c r="I40" s="210"/>
      <c r="J40" s="210"/>
      <c r="K40" s="210"/>
      <c r="L40" s="296"/>
      <c r="M40" s="227"/>
      <c r="N40" s="227"/>
    </row>
    <row r="41" spans="1:14" ht="18">
      <c r="A41" s="284"/>
      <c r="B41" s="284"/>
      <c r="C41" s="284"/>
      <c r="D41" s="284"/>
      <c r="E41" s="284"/>
      <c r="F41" s="285"/>
      <c r="G41" s="289"/>
      <c r="H41" s="285"/>
      <c r="I41" s="210"/>
      <c r="J41" s="210"/>
      <c r="K41" s="210"/>
      <c r="L41" s="296"/>
      <c r="M41" s="227"/>
      <c r="N41" s="227"/>
    </row>
    <row r="42" spans="1:14" ht="18">
      <c r="A42" s="284"/>
      <c r="B42" s="284"/>
      <c r="C42" s="284"/>
      <c r="D42" s="284"/>
      <c r="E42" s="284"/>
      <c r="F42" s="285"/>
      <c r="G42" s="289"/>
      <c r="H42" s="285"/>
      <c r="I42" s="210"/>
      <c r="J42" s="210"/>
      <c r="K42" s="210"/>
      <c r="L42" s="296"/>
      <c r="M42" s="227"/>
      <c r="N42" s="227"/>
    </row>
    <row r="43" spans="1:14" ht="18">
      <c r="A43" s="284"/>
      <c r="B43" s="284"/>
      <c r="C43" s="284"/>
      <c r="D43" s="284"/>
      <c r="E43" s="284"/>
      <c r="F43" s="285"/>
      <c r="G43" s="299"/>
      <c r="H43" s="285"/>
      <c r="I43" s="210"/>
      <c r="J43" s="210"/>
      <c r="K43" s="210"/>
      <c r="L43" s="296"/>
      <c r="M43" s="227"/>
      <c r="N43" s="227"/>
    </row>
    <row r="44" spans="1:14" ht="18">
      <c r="A44" s="284"/>
      <c r="B44" s="284"/>
      <c r="C44" s="284"/>
      <c r="D44" s="284"/>
      <c r="E44" s="284"/>
      <c r="F44" s="285"/>
      <c r="G44" s="299"/>
      <c r="H44" s="285"/>
      <c r="I44" s="210"/>
      <c r="J44" s="210"/>
      <c r="K44" s="210"/>
      <c r="L44" s="296"/>
      <c r="M44" s="227"/>
      <c r="N44" s="227"/>
    </row>
    <row r="45" spans="1:14" ht="18">
      <c r="A45" s="284"/>
      <c r="B45" s="284"/>
      <c r="C45" s="284"/>
      <c r="D45" s="284"/>
      <c r="E45" s="284"/>
      <c r="F45" s="285"/>
      <c r="G45" s="299"/>
      <c r="H45" s="285"/>
      <c r="I45" s="210"/>
      <c r="J45" s="210"/>
      <c r="K45" s="210"/>
      <c r="L45" s="296"/>
      <c r="M45" s="227"/>
      <c r="N45" s="227"/>
    </row>
    <row r="46" spans="1:14" ht="18">
      <c r="A46" s="200"/>
      <c r="B46" s="200"/>
      <c r="C46" s="284"/>
      <c r="D46" s="284"/>
      <c r="E46" s="277"/>
      <c r="F46" s="278"/>
      <c r="G46" s="278"/>
      <c r="H46" s="278"/>
      <c r="I46" s="210"/>
      <c r="J46" s="210"/>
      <c r="K46" s="210"/>
      <c r="L46" s="300"/>
      <c r="M46" s="227"/>
      <c r="N46" s="227"/>
    </row>
    <row r="47" spans="1:14" ht="18">
      <c r="A47" s="200"/>
      <c r="B47" s="200"/>
      <c r="C47" s="295"/>
      <c r="D47" s="295"/>
      <c r="E47" s="277"/>
      <c r="F47" s="278"/>
      <c r="G47" s="301"/>
      <c r="H47" s="278"/>
      <c r="I47" s="210"/>
      <c r="J47" s="210"/>
      <c r="K47" s="210"/>
      <c r="L47" s="296"/>
      <c r="M47" s="227"/>
      <c r="N47" s="227"/>
    </row>
    <row r="48" spans="1:14" ht="18">
      <c r="A48" s="200"/>
      <c r="B48" s="200"/>
      <c r="C48" s="284"/>
      <c r="D48" s="284"/>
      <c r="E48" s="277"/>
      <c r="F48" s="278"/>
      <c r="G48" s="302"/>
      <c r="H48" s="278"/>
      <c r="I48" s="210"/>
      <c r="J48" s="210"/>
      <c r="K48" s="210"/>
      <c r="L48" s="296"/>
      <c r="M48" s="227"/>
      <c r="N48" s="227"/>
    </row>
    <row r="49" spans="1:14" ht="18">
      <c r="A49" s="200"/>
      <c r="B49" s="200"/>
      <c r="C49" s="295"/>
      <c r="D49" s="295"/>
      <c r="E49" s="277"/>
      <c r="F49" s="278"/>
      <c r="G49" s="302"/>
      <c r="H49" s="278"/>
      <c r="I49" s="210"/>
      <c r="J49" s="210"/>
      <c r="K49" s="210"/>
      <c r="L49" s="288"/>
      <c r="M49" s="227"/>
      <c r="N49" s="227"/>
    </row>
    <row r="50" spans="1:14" ht="18">
      <c r="A50" s="200"/>
      <c r="B50" s="200"/>
      <c r="C50" s="284"/>
      <c r="D50" s="284"/>
      <c r="E50" s="277"/>
      <c r="F50" s="278"/>
      <c r="G50" s="278"/>
      <c r="H50" s="278"/>
      <c r="I50" s="210"/>
      <c r="J50" s="210"/>
      <c r="K50" s="210"/>
      <c r="L50" s="297"/>
      <c r="M50" s="227"/>
      <c r="N50" s="227"/>
    </row>
    <row r="51" spans="1:14" ht="18">
      <c r="A51" s="200"/>
      <c r="B51" s="200"/>
      <c r="C51" s="295"/>
      <c r="D51" s="295"/>
      <c r="E51" s="277"/>
      <c r="F51" s="290"/>
      <c r="G51" s="303"/>
      <c r="H51" s="278"/>
      <c r="I51" s="210"/>
      <c r="J51" s="210"/>
      <c r="K51" s="210"/>
      <c r="L51" s="288"/>
      <c r="M51" s="227"/>
      <c r="N51" s="227"/>
    </row>
    <row r="52" spans="1:14" ht="18">
      <c r="A52" s="200"/>
      <c r="B52" s="200"/>
      <c r="C52" s="284"/>
      <c r="D52" s="284"/>
      <c r="E52" s="277"/>
      <c r="F52" s="278"/>
      <c r="G52" s="278"/>
      <c r="H52" s="278"/>
      <c r="I52" s="210"/>
      <c r="J52" s="210"/>
      <c r="K52" s="210"/>
      <c r="L52" s="288"/>
      <c r="M52" s="227"/>
      <c r="N52" s="227"/>
    </row>
    <row r="53" spans="1:14" ht="18">
      <c r="A53" s="200"/>
      <c r="B53" s="200"/>
      <c r="C53" s="295"/>
      <c r="D53" s="295"/>
      <c r="E53" s="277"/>
      <c r="F53" s="278"/>
      <c r="G53" s="302"/>
      <c r="H53" s="278"/>
      <c r="I53" s="210"/>
      <c r="J53" s="210"/>
      <c r="K53" s="210"/>
      <c r="L53" s="288"/>
      <c r="M53" s="227"/>
      <c r="N53" s="227"/>
    </row>
    <row r="54" spans="1:14" ht="18">
      <c r="A54" s="200"/>
      <c r="B54" s="200"/>
      <c r="C54" s="284"/>
      <c r="D54" s="284"/>
      <c r="E54" s="277"/>
      <c r="F54" s="278"/>
      <c r="G54" s="278"/>
      <c r="H54" s="278"/>
      <c r="I54" s="210"/>
      <c r="J54" s="210"/>
      <c r="K54" s="210"/>
      <c r="L54" s="297"/>
      <c r="M54" s="227"/>
      <c r="N54" s="227"/>
    </row>
    <row r="55" spans="1:14" ht="18">
      <c r="A55" s="200"/>
      <c r="B55" s="200"/>
      <c r="C55" s="295"/>
      <c r="D55" s="295"/>
      <c r="E55" s="277"/>
      <c r="F55" s="278"/>
      <c r="G55" s="304"/>
      <c r="H55" s="278"/>
      <c r="I55" s="210"/>
      <c r="J55" s="210"/>
      <c r="K55" s="210"/>
      <c r="L55" s="296"/>
      <c r="M55" s="227"/>
      <c r="N55" s="227"/>
    </row>
    <row r="56" spans="1:14" ht="18">
      <c r="A56" s="200"/>
      <c r="B56" s="200"/>
      <c r="C56" s="284"/>
      <c r="D56" s="284"/>
      <c r="E56" s="277"/>
      <c r="F56" s="278"/>
      <c r="G56" s="302"/>
      <c r="H56" s="278"/>
      <c r="I56" s="210"/>
      <c r="J56" s="210"/>
      <c r="K56" s="210"/>
      <c r="L56" s="296"/>
      <c r="M56" s="227"/>
      <c r="N56" s="227"/>
    </row>
    <row r="57" spans="1:14" ht="18">
      <c r="A57" s="200"/>
      <c r="B57" s="200"/>
      <c r="C57" s="295"/>
      <c r="D57" s="295"/>
      <c r="E57" s="277"/>
      <c r="F57" s="278"/>
      <c r="G57" s="302"/>
      <c r="H57" s="278"/>
      <c r="I57" s="210"/>
      <c r="J57" s="210"/>
      <c r="K57" s="210"/>
      <c r="L57" s="288"/>
      <c r="M57" s="227"/>
      <c r="N57" s="227"/>
    </row>
    <row r="58" spans="1:14" ht="18">
      <c r="A58" s="200"/>
      <c r="B58" s="200"/>
      <c r="C58" s="284"/>
      <c r="D58" s="284"/>
      <c r="E58" s="277"/>
      <c r="F58" s="278"/>
      <c r="G58" s="302"/>
      <c r="H58" s="278"/>
      <c r="I58" s="210"/>
      <c r="J58" s="210"/>
      <c r="K58" s="210"/>
      <c r="L58" s="288"/>
      <c r="M58" s="227"/>
      <c r="N58" s="227"/>
    </row>
    <row r="59" spans="1:14" ht="18">
      <c r="A59" s="200"/>
      <c r="B59" s="200"/>
      <c r="C59" s="284"/>
      <c r="D59" s="284"/>
      <c r="E59" s="277"/>
      <c r="F59" s="278"/>
      <c r="G59" s="303"/>
      <c r="H59" s="278"/>
      <c r="I59" s="210"/>
      <c r="J59" s="210"/>
      <c r="K59" s="210"/>
      <c r="L59" s="288"/>
      <c r="M59" s="227"/>
      <c r="N59" s="227"/>
    </row>
    <row r="60" spans="1:14" ht="18">
      <c r="A60" s="200"/>
      <c r="B60" s="200"/>
      <c r="C60" s="284"/>
      <c r="D60" s="284"/>
      <c r="E60" s="277"/>
      <c r="F60" s="278"/>
      <c r="G60" s="291"/>
      <c r="H60" s="278"/>
      <c r="I60" s="210"/>
      <c r="J60" s="210"/>
      <c r="K60" s="210"/>
      <c r="L60" s="288"/>
      <c r="M60" s="227"/>
      <c r="N60" s="227"/>
    </row>
    <row r="61" spans="1:14" ht="18">
      <c r="A61" s="200"/>
      <c r="B61" s="200"/>
      <c r="C61" s="284"/>
      <c r="D61" s="284"/>
      <c r="E61" s="277"/>
      <c r="F61" s="278"/>
      <c r="G61" s="291"/>
      <c r="H61" s="278"/>
      <c r="I61" s="210"/>
      <c r="J61" s="210"/>
      <c r="K61" s="210"/>
      <c r="L61" s="288"/>
      <c r="M61" s="227"/>
      <c r="N61" s="227"/>
    </row>
    <row r="62" spans="1:14" ht="20.25">
      <c r="A62" s="200"/>
      <c r="B62" s="200"/>
      <c r="C62" s="284"/>
      <c r="D62" s="284"/>
      <c r="E62" s="277"/>
      <c r="F62" s="278"/>
      <c r="G62" s="291"/>
      <c r="H62" s="279"/>
      <c r="I62" s="210"/>
      <c r="J62" s="210"/>
      <c r="K62" s="210"/>
      <c r="L62" s="297"/>
      <c r="M62" s="227"/>
      <c r="N62" s="227"/>
    </row>
    <row r="63" spans="1:14" ht="18">
      <c r="A63" s="200"/>
      <c r="B63" s="200"/>
      <c r="C63" s="295"/>
      <c r="D63" s="295"/>
      <c r="E63" s="277"/>
      <c r="F63" s="290"/>
      <c r="G63" s="305"/>
      <c r="H63" s="278"/>
      <c r="I63" s="210"/>
      <c r="J63" s="210"/>
      <c r="K63" s="210"/>
      <c r="L63" s="296"/>
      <c r="M63" s="227"/>
      <c r="N63" s="227"/>
    </row>
    <row r="64" spans="1:14" ht="18">
      <c r="A64" s="200"/>
      <c r="B64" s="200"/>
      <c r="C64" s="284"/>
      <c r="D64" s="284"/>
      <c r="E64" s="277"/>
      <c r="F64" s="278"/>
      <c r="G64" s="306"/>
      <c r="H64" s="278"/>
      <c r="I64" s="210"/>
      <c r="J64" s="210"/>
      <c r="K64" s="210"/>
      <c r="L64" s="296"/>
      <c r="M64" s="227"/>
      <c r="N64" s="227"/>
    </row>
    <row r="65" spans="1:14" ht="18">
      <c r="A65" s="200"/>
      <c r="B65" s="200"/>
      <c r="C65" s="284"/>
      <c r="D65" s="284"/>
      <c r="E65" s="277"/>
      <c r="F65" s="278"/>
      <c r="G65" s="291"/>
      <c r="H65" s="278"/>
      <c r="I65" s="210"/>
      <c r="J65" s="210"/>
      <c r="K65" s="210"/>
      <c r="L65" s="296"/>
      <c r="M65" s="227"/>
      <c r="N65" s="227"/>
    </row>
    <row r="66" spans="1:14" ht="18">
      <c r="A66" s="200"/>
      <c r="B66" s="200"/>
      <c r="C66" s="284"/>
      <c r="D66" s="284"/>
      <c r="E66" s="277"/>
      <c r="F66" s="278"/>
      <c r="G66" s="291"/>
      <c r="H66" s="278"/>
      <c r="I66" s="210"/>
      <c r="J66" s="210"/>
      <c r="K66" s="210"/>
      <c r="L66" s="288"/>
      <c r="M66" s="227"/>
      <c r="N66" s="227"/>
    </row>
    <row r="67" spans="1:14" ht="18">
      <c r="A67" s="200"/>
      <c r="B67" s="200"/>
      <c r="C67" s="284"/>
      <c r="D67" s="284"/>
      <c r="E67" s="277"/>
      <c r="F67" s="278"/>
      <c r="G67" s="291"/>
      <c r="H67" s="278"/>
      <c r="I67" s="210"/>
      <c r="J67" s="210"/>
      <c r="K67" s="210"/>
      <c r="L67" s="288"/>
      <c r="M67" s="227"/>
      <c r="N67" s="227"/>
    </row>
    <row r="68" spans="1:14" ht="18">
      <c r="A68" s="200"/>
      <c r="B68" s="200"/>
      <c r="C68" s="284"/>
      <c r="D68" s="284"/>
      <c r="E68" s="277"/>
      <c r="F68" s="278"/>
      <c r="G68" s="291"/>
      <c r="H68" s="278"/>
      <c r="I68" s="210"/>
      <c r="J68" s="210"/>
      <c r="K68" s="210"/>
      <c r="L68" s="297"/>
      <c r="M68" s="227"/>
      <c r="N68" s="227"/>
    </row>
    <row r="69" spans="1:14" ht="18">
      <c r="A69" s="284"/>
      <c r="B69" s="284"/>
      <c r="C69" s="284"/>
      <c r="D69" s="284"/>
      <c r="E69" s="284"/>
      <c r="F69" s="285"/>
      <c r="G69" s="307"/>
      <c r="H69" s="285"/>
      <c r="I69" s="210"/>
      <c r="J69" s="210"/>
      <c r="K69" s="210"/>
      <c r="L69" s="288"/>
      <c r="M69" s="227"/>
      <c r="N69" s="227"/>
    </row>
    <row r="70" spans="1:14" ht="18">
      <c r="A70" s="200"/>
      <c r="B70" s="200"/>
      <c r="C70" s="284"/>
      <c r="D70" s="284"/>
      <c r="E70" s="277"/>
      <c r="F70" s="290"/>
      <c r="G70" s="308"/>
      <c r="H70" s="278"/>
      <c r="I70" s="210"/>
      <c r="J70" s="210"/>
      <c r="K70" s="210"/>
      <c r="L70" s="288"/>
      <c r="M70" s="227"/>
      <c r="N70" s="227"/>
    </row>
    <row r="71" spans="1:14" ht="18">
      <c r="A71" s="200"/>
      <c r="B71" s="200"/>
      <c r="C71" s="284"/>
      <c r="D71" s="284"/>
      <c r="E71" s="277"/>
      <c r="F71" s="278"/>
      <c r="G71" s="278"/>
      <c r="H71" s="278"/>
      <c r="I71" s="210"/>
      <c r="J71" s="210"/>
      <c r="K71" s="210"/>
      <c r="L71" s="297"/>
      <c r="M71" s="227"/>
      <c r="N71" s="227"/>
    </row>
    <row r="72" spans="1:14" ht="18">
      <c r="A72" s="284"/>
      <c r="B72" s="284"/>
      <c r="C72" s="284"/>
      <c r="D72" s="284"/>
      <c r="E72" s="284"/>
      <c r="F72" s="285"/>
      <c r="G72" s="299"/>
      <c r="H72" s="285"/>
      <c r="I72" s="210"/>
      <c r="J72" s="210"/>
      <c r="K72" s="210"/>
      <c r="L72" s="288"/>
      <c r="M72" s="227"/>
      <c r="N72" s="227"/>
    </row>
    <row r="73" spans="1:14" ht="18">
      <c r="A73" s="284"/>
      <c r="B73" s="284"/>
      <c r="C73" s="284"/>
      <c r="D73" s="284"/>
      <c r="E73" s="284"/>
      <c r="F73" s="285"/>
      <c r="G73" s="284"/>
      <c r="H73" s="285"/>
      <c r="I73" s="210"/>
      <c r="J73" s="210"/>
      <c r="K73" s="210"/>
      <c r="L73" s="288"/>
      <c r="M73" s="227"/>
      <c r="N73" s="227"/>
    </row>
    <row r="74" spans="1:14" ht="18">
      <c r="A74" s="200"/>
      <c r="B74" s="200"/>
      <c r="C74" s="284"/>
      <c r="D74" s="284"/>
      <c r="E74" s="277"/>
      <c r="F74" s="278"/>
      <c r="G74" s="306"/>
      <c r="H74" s="278"/>
      <c r="I74" s="210"/>
      <c r="J74" s="210"/>
      <c r="K74" s="210"/>
      <c r="L74" s="288"/>
      <c r="M74" s="227"/>
      <c r="N74" s="227"/>
    </row>
    <row r="75" spans="1:14" ht="18">
      <c r="A75" s="284"/>
      <c r="B75" s="284"/>
      <c r="C75" s="284"/>
      <c r="D75" s="284"/>
      <c r="E75" s="284"/>
      <c r="F75" s="285"/>
      <c r="G75" s="299"/>
      <c r="H75" s="285"/>
      <c r="I75" s="210"/>
      <c r="J75" s="210"/>
      <c r="K75" s="210"/>
      <c r="L75" s="288"/>
      <c r="M75" s="227"/>
      <c r="N75" s="227"/>
    </row>
    <row r="76" spans="1:14" ht="20.25">
      <c r="A76" s="200"/>
      <c r="B76" s="200"/>
      <c r="C76" s="284"/>
      <c r="D76" s="284"/>
      <c r="E76" s="277"/>
      <c r="F76" s="278"/>
      <c r="G76" s="309"/>
      <c r="H76" s="278"/>
      <c r="I76" s="210"/>
      <c r="J76" s="210"/>
      <c r="K76" s="210"/>
      <c r="L76" s="297"/>
      <c r="M76" s="227"/>
      <c r="N76" s="227"/>
    </row>
    <row r="77" spans="1:14" ht="18">
      <c r="A77" s="284"/>
      <c r="B77" s="284"/>
      <c r="C77" s="284"/>
      <c r="D77" s="284"/>
      <c r="E77" s="284"/>
      <c r="F77" s="285"/>
      <c r="G77" s="286"/>
      <c r="H77" s="285"/>
      <c r="I77" s="210"/>
      <c r="J77" s="210"/>
      <c r="K77" s="210"/>
      <c r="L77" s="288"/>
      <c r="M77" s="227"/>
      <c r="N77" s="227"/>
    </row>
    <row r="78" spans="1:14" ht="18">
      <c r="A78" s="284"/>
      <c r="B78" s="284"/>
      <c r="C78" s="284"/>
      <c r="D78" s="284"/>
      <c r="E78" s="284"/>
      <c r="F78" s="285"/>
      <c r="G78" s="299"/>
      <c r="H78" s="285"/>
      <c r="I78" s="210"/>
      <c r="J78" s="210"/>
      <c r="K78" s="210"/>
      <c r="L78" s="288"/>
      <c r="M78" s="227"/>
      <c r="N78" s="227"/>
    </row>
    <row r="79" spans="1:14" ht="18">
      <c r="A79" s="284"/>
      <c r="B79" s="284"/>
      <c r="C79" s="284"/>
      <c r="D79" s="284"/>
      <c r="E79" s="284"/>
      <c r="F79" s="285"/>
      <c r="G79" s="299"/>
      <c r="H79" s="285"/>
      <c r="I79" s="210"/>
      <c r="J79" s="210"/>
      <c r="K79" s="210"/>
      <c r="L79" s="288"/>
      <c r="M79" s="227"/>
      <c r="N79" s="227"/>
    </row>
    <row r="80" spans="1:14" ht="20.25">
      <c r="A80" s="200"/>
      <c r="B80" s="200"/>
      <c r="C80" s="284"/>
      <c r="D80" s="284"/>
      <c r="E80" s="277"/>
      <c r="F80" s="278"/>
      <c r="G80" s="310"/>
      <c r="H80" s="278"/>
      <c r="I80" s="210"/>
      <c r="J80" s="210"/>
      <c r="K80" s="210"/>
      <c r="L80" s="297"/>
      <c r="M80" s="227"/>
      <c r="N80" s="227"/>
    </row>
    <row r="81" spans="1:14" ht="20.25">
      <c r="A81" s="284"/>
      <c r="B81" s="284"/>
      <c r="C81" s="284"/>
      <c r="D81" s="284"/>
      <c r="E81" s="284"/>
      <c r="F81" s="285"/>
      <c r="G81" s="311"/>
      <c r="H81" s="285"/>
      <c r="I81" s="210"/>
      <c r="J81" s="210"/>
      <c r="K81" s="210"/>
      <c r="L81" s="288"/>
      <c r="M81" s="227"/>
      <c r="N81" s="227"/>
    </row>
    <row r="82" spans="1:14" ht="20.25">
      <c r="A82" s="284"/>
      <c r="B82" s="284"/>
      <c r="C82" s="284"/>
      <c r="D82" s="284"/>
      <c r="E82" s="284"/>
      <c r="F82" s="285"/>
      <c r="G82" s="311"/>
      <c r="H82" s="285"/>
      <c r="I82" s="210"/>
      <c r="J82" s="210"/>
      <c r="K82" s="210"/>
      <c r="L82" s="288"/>
      <c r="M82" s="227"/>
      <c r="N82" s="227"/>
    </row>
    <row r="83" spans="1:14" ht="20.25">
      <c r="A83" s="284"/>
      <c r="B83" s="284"/>
      <c r="C83" s="284"/>
      <c r="D83" s="284"/>
      <c r="E83" s="284"/>
      <c r="F83" s="285"/>
      <c r="G83" s="311"/>
      <c r="H83" s="285"/>
      <c r="I83" s="210"/>
      <c r="J83" s="210"/>
      <c r="K83" s="210"/>
      <c r="L83" s="288"/>
      <c r="M83" s="227"/>
      <c r="N83" s="227"/>
    </row>
    <row r="84" spans="1:14" ht="18">
      <c r="A84" s="284"/>
      <c r="B84" s="284"/>
      <c r="C84" s="284"/>
      <c r="D84" s="284"/>
      <c r="E84" s="284"/>
      <c r="F84" s="285"/>
      <c r="G84" s="293"/>
      <c r="H84" s="285"/>
      <c r="I84" s="210"/>
      <c r="J84" s="210"/>
      <c r="K84" s="210"/>
      <c r="L84" s="296"/>
      <c r="M84" s="227"/>
      <c r="N84" s="227"/>
    </row>
    <row r="85" spans="1:14" ht="18">
      <c r="A85" s="284"/>
      <c r="B85" s="284"/>
      <c r="C85" s="284"/>
      <c r="D85" s="284"/>
      <c r="E85" s="284"/>
      <c r="F85" s="285"/>
      <c r="G85" s="299"/>
      <c r="H85" s="285"/>
      <c r="I85" s="210"/>
      <c r="J85" s="210"/>
      <c r="K85" s="210"/>
      <c r="L85" s="296"/>
      <c r="M85" s="227"/>
      <c r="N85" s="227"/>
    </row>
    <row r="86" spans="1:14" ht="20.25">
      <c r="A86" s="200"/>
      <c r="B86" s="200"/>
      <c r="C86" s="284"/>
      <c r="D86" s="284"/>
      <c r="E86" s="277"/>
      <c r="F86" s="278"/>
      <c r="G86" s="312"/>
      <c r="H86" s="278"/>
      <c r="I86" s="210"/>
      <c r="J86" s="210"/>
      <c r="K86" s="210"/>
      <c r="L86" s="288"/>
      <c r="M86" s="227"/>
      <c r="N86" s="227"/>
    </row>
    <row r="87" spans="1:14" ht="18">
      <c r="A87" s="200"/>
      <c r="B87" s="200"/>
      <c r="C87" s="284"/>
      <c r="D87" s="284"/>
      <c r="E87" s="277"/>
      <c r="F87" s="278"/>
      <c r="G87" s="313"/>
      <c r="H87" s="278"/>
      <c r="I87" s="210"/>
      <c r="J87" s="210"/>
      <c r="K87" s="210"/>
      <c r="L87" s="288"/>
      <c r="M87" s="227"/>
      <c r="N87" s="227"/>
    </row>
    <row r="88" spans="1:14" ht="18">
      <c r="A88" s="200"/>
      <c r="B88" s="200"/>
      <c r="C88" s="284"/>
      <c r="D88" s="284"/>
      <c r="E88" s="277"/>
      <c r="F88" s="278"/>
      <c r="G88" s="313"/>
      <c r="H88" s="278"/>
      <c r="I88" s="210"/>
      <c r="J88" s="210"/>
      <c r="K88" s="210"/>
      <c r="L88" s="288"/>
      <c r="M88" s="227"/>
      <c r="N88" s="227"/>
    </row>
    <row r="89" spans="1:14" ht="20.25">
      <c r="A89" s="200"/>
      <c r="B89" s="200"/>
      <c r="C89" s="284"/>
      <c r="D89" s="284"/>
      <c r="E89" s="277"/>
      <c r="F89" s="278"/>
      <c r="G89" s="312"/>
      <c r="H89" s="278"/>
      <c r="I89" s="210"/>
      <c r="J89" s="210"/>
      <c r="K89" s="210"/>
      <c r="L89" s="288"/>
      <c r="M89" s="227"/>
      <c r="N89" s="227"/>
    </row>
    <row r="90" spans="1:14" ht="18">
      <c r="A90" s="284"/>
      <c r="B90" s="284"/>
      <c r="C90" s="284"/>
      <c r="D90" s="284"/>
      <c r="E90" s="284"/>
      <c r="F90" s="285"/>
      <c r="G90" s="314"/>
      <c r="H90" s="285"/>
      <c r="I90" s="210"/>
      <c r="J90" s="210"/>
      <c r="K90" s="210"/>
      <c r="L90" s="288"/>
      <c r="M90" s="227"/>
      <c r="N90" s="227"/>
    </row>
    <row r="91" spans="1:14" ht="20.25">
      <c r="A91" s="200"/>
      <c r="B91" s="200"/>
      <c r="C91" s="284"/>
      <c r="D91" s="284"/>
      <c r="E91" s="277"/>
      <c r="F91" s="278"/>
      <c r="G91" s="310"/>
      <c r="H91" s="278"/>
      <c r="I91" s="210"/>
      <c r="J91" s="210"/>
      <c r="K91" s="210"/>
      <c r="L91" s="288"/>
      <c r="M91" s="227"/>
      <c r="N91" s="227"/>
    </row>
    <row r="92" spans="1:14" ht="20.25">
      <c r="A92" s="284"/>
      <c r="B92" s="284"/>
      <c r="C92" s="284"/>
      <c r="D92" s="284"/>
      <c r="E92" s="284"/>
      <c r="F92" s="285"/>
      <c r="G92" s="315"/>
      <c r="H92" s="285"/>
      <c r="I92" s="210"/>
      <c r="J92" s="210"/>
      <c r="K92" s="210"/>
      <c r="L92" s="288"/>
      <c r="M92" s="227"/>
      <c r="N92" s="227"/>
    </row>
    <row r="93" spans="1:14" ht="20.25">
      <c r="A93" s="200"/>
      <c r="B93" s="200"/>
      <c r="C93" s="284"/>
      <c r="D93" s="284"/>
      <c r="E93" s="277"/>
      <c r="F93" s="278"/>
      <c r="G93" s="312"/>
      <c r="H93" s="278"/>
      <c r="I93" s="210"/>
      <c r="J93" s="210"/>
      <c r="K93" s="210"/>
      <c r="L93" s="288"/>
      <c r="M93" s="227"/>
      <c r="N93" s="227"/>
    </row>
    <row r="94" spans="1:14" ht="20.25">
      <c r="A94" s="200"/>
      <c r="B94" s="200"/>
      <c r="C94" s="284"/>
      <c r="D94" s="284"/>
      <c r="E94" s="277"/>
      <c r="F94" s="278"/>
      <c r="G94" s="280"/>
      <c r="H94" s="278"/>
      <c r="I94" s="210"/>
      <c r="J94" s="210"/>
      <c r="K94" s="210"/>
      <c r="L94" s="288"/>
      <c r="M94" s="227"/>
      <c r="N94" s="227"/>
    </row>
    <row r="95" spans="1:14" ht="20.25">
      <c r="A95" s="200"/>
      <c r="B95" s="200"/>
      <c r="C95" s="284"/>
      <c r="D95" s="284"/>
      <c r="E95" s="277"/>
      <c r="F95" s="278"/>
      <c r="G95" s="312"/>
      <c r="H95" s="278"/>
      <c r="I95" s="210"/>
      <c r="J95" s="210"/>
      <c r="K95" s="210"/>
      <c r="L95" s="288"/>
      <c r="M95" s="227"/>
      <c r="N95" s="227"/>
    </row>
    <row r="96" spans="1:14" ht="20.25">
      <c r="A96" s="284"/>
      <c r="B96" s="284"/>
      <c r="C96" s="284"/>
      <c r="D96" s="284"/>
      <c r="E96" s="284"/>
      <c r="F96" s="285"/>
      <c r="G96" s="311"/>
      <c r="H96" s="285"/>
      <c r="I96" s="210"/>
      <c r="J96" s="210"/>
      <c r="K96" s="210"/>
      <c r="L96" s="288"/>
      <c r="M96" s="227"/>
      <c r="N96" s="227"/>
    </row>
    <row r="97" spans="1:14" ht="20.25">
      <c r="A97" s="200"/>
      <c r="B97" s="200"/>
      <c r="C97" s="284"/>
      <c r="D97" s="284"/>
      <c r="E97" s="277"/>
      <c r="F97" s="278"/>
      <c r="G97" s="312"/>
      <c r="H97" s="278"/>
      <c r="I97" s="210"/>
      <c r="J97" s="210"/>
      <c r="K97" s="210"/>
      <c r="L97" s="288"/>
      <c r="M97" s="227"/>
      <c r="N97" s="227"/>
    </row>
    <row r="98" spans="1:14" ht="20.25">
      <c r="A98" s="200"/>
      <c r="B98" s="200"/>
      <c r="C98" s="284"/>
      <c r="D98" s="284"/>
      <c r="E98" s="277"/>
      <c r="F98" s="278"/>
      <c r="G98" s="312"/>
      <c r="H98" s="278"/>
      <c r="I98" s="210"/>
      <c r="J98" s="210"/>
      <c r="K98" s="210"/>
      <c r="L98" s="288"/>
      <c r="M98" s="227"/>
      <c r="N98" s="227"/>
    </row>
    <row r="99" spans="1:14" ht="20.25">
      <c r="A99" s="200"/>
      <c r="B99" s="200"/>
      <c r="C99" s="284"/>
      <c r="D99" s="284"/>
      <c r="E99" s="277"/>
      <c r="F99" s="278"/>
      <c r="G99" s="312"/>
      <c r="H99" s="278"/>
      <c r="I99" s="210"/>
      <c r="J99" s="210"/>
      <c r="K99" s="210"/>
      <c r="L99" s="297"/>
      <c r="M99" s="227"/>
      <c r="N99" s="227"/>
    </row>
    <row r="100" spans="1:14" ht="20.25">
      <c r="A100" s="284"/>
      <c r="B100" s="284"/>
      <c r="C100" s="284"/>
      <c r="D100" s="284"/>
      <c r="E100" s="284"/>
      <c r="F100" s="285"/>
      <c r="G100" s="311"/>
      <c r="H100" s="285"/>
      <c r="I100" s="210"/>
      <c r="J100" s="210"/>
      <c r="K100" s="210"/>
      <c r="L100" s="288"/>
      <c r="M100" s="227"/>
      <c r="N100" s="227"/>
    </row>
    <row r="101" spans="1:14" ht="20.25">
      <c r="A101" s="200"/>
      <c r="B101" s="200"/>
      <c r="C101" s="284"/>
      <c r="D101" s="284"/>
      <c r="E101" s="277"/>
      <c r="F101" s="278"/>
      <c r="G101" s="312"/>
      <c r="H101" s="278"/>
      <c r="I101" s="210"/>
      <c r="J101" s="210"/>
      <c r="K101" s="210"/>
      <c r="L101" s="288"/>
      <c r="M101" s="227"/>
      <c r="N101" s="227"/>
    </row>
    <row r="102" spans="1:14" ht="20.25">
      <c r="A102" s="200"/>
      <c r="B102" s="200"/>
      <c r="C102" s="284"/>
      <c r="D102" s="284"/>
      <c r="E102" s="277"/>
      <c r="F102" s="278"/>
      <c r="G102" s="312"/>
      <c r="H102" s="278"/>
      <c r="I102" s="210"/>
      <c r="J102" s="210"/>
      <c r="K102" s="210"/>
      <c r="L102" s="288"/>
      <c r="M102" s="227"/>
      <c r="N102" s="227"/>
    </row>
    <row r="103" spans="1:14" ht="20.25">
      <c r="A103" s="200"/>
      <c r="B103" s="200"/>
      <c r="C103" s="284"/>
      <c r="D103" s="284"/>
      <c r="E103" s="277"/>
      <c r="F103" s="278"/>
      <c r="G103" s="312"/>
      <c r="H103" s="278"/>
      <c r="I103" s="210"/>
      <c r="J103" s="210"/>
      <c r="K103" s="210"/>
      <c r="L103" s="297"/>
      <c r="M103" s="227"/>
      <c r="N103" s="227"/>
    </row>
    <row r="104" spans="1:14" ht="20.25">
      <c r="A104" s="284"/>
      <c r="B104" s="284"/>
      <c r="C104" s="284"/>
      <c r="D104" s="284"/>
      <c r="E104" s="284"/>
      <c r="F104" s="285"/>
      <c r="G104" s="311"/>
      <c r="H104" s="285"/>
      <c r="I104" s="210"/>
      <c r="J104" s="210"/>
      <c r="K104" s="210"/>
      <c r="L104" s="288"/>
      <c r="M104" s="227"/>
      <c r="N104" s="227"/>
    </row>
    <row r="105" spans="1:14" ht="20.25">
      <c r="A105" s="200"/>
      <c r="B105" s="200"/>
      <c r="C105" s="284"/>
      <c r="D105" s="284"/>
      <c r="E105" s="277"/>
      <c r="F105" s="278"/>
      <c r="G105" s="312"/>
      <c r="H105" s="278"/>
      <c r="I105" s="210"/>
      <c r="J105" s="210"/>
      <c r="K105" s="210"/>
      <c r="L105" s="288"/>
      <c r="M105" s="227"/>
      <c r="N105" s="227"/>
    </row>
    <row r="106" spans="1:14" ht="20.25">
      <c r="A106" s="200"/>
      <c r="B106" s="200"/>
      <c r="C106" s="284"/>
      <c r="D106" s="284"/>
      <c r="E106" s="277"/>
      <c r="F106" s="278"/>
      <c r="G106" s="312"/>
      <c r="H106" s="278"/>
      <c r="I106" s="210"/>
      <c r="J106" s="210"/>
      <c r="K106" s="210"/>
      <c r="L106" s="288"/>
      <c r="M106" s="227"/>
      <c r="N106" s="227"/>
    </row>
    <row r="107" spans="1:14" ht="20.25">
      <c r="A107" s="284"/>
      <c r="B107" s="284"/>
      <c r="C107" s="284"/>
      <c r="D107" s="284"/>
      <c r="E107" s="284"/>
      <c r="F107" s="285"/>
      <c r="G107" s="311"/>
      <c r="H107" s="285"/>
      <c r="I107" s="210"/>
      <c r="J107" s="210"/>
      <c r="K107" s="210"/>
      <c r="L107" s="288"/>
      <c r="M107" s="227"/>
      <c r="N107" s="227"/>
    </row>
    <row r="108" spans="1:14" ht="20.25">
      <c r="A108" s="284"/>
      <c r="B108" s="284"/>
      <c r="C108" s="284"/>
      <c r="D108" s="284"/>
      <c r="E108" s="284"/>
      <c r="F108" s="285"/>
      <c r="G108" s="311"/>
      <c r="H108" s="285"/>
      <c r="I108" s="210"/>
      <c r="J108" s="210"/>
      <c r="K108" s="210"/>
      <c r="L108" s="288"/>
      <c r="M108" s="227"/>
      <c r="N108" s="227"/>
    </row>
    <row r="109" spans="1:14" ht="20.25">
      <c r="A109" s="200"/>
      <c r="B109" s="200"/>
      <c r="C109" s="284"/>
      <c r="D109" s="284"/>
      <c r="E109" s="277"/>
      <c r="F109" s="278"/>
      <c r="G109" s="312"/>
      <c r="H109" s="278"/>
      <c r="I109" s="210"/>
      <c r="J109" s="210"/>
      <c r="K109" s="210"/>
      <c r="L109" s="297"/>
      <c r="M109" s="227"/>
      <c r="N109" s="227"/>
    </row>
    <row r="110" spans="1:14" ht="18">
      <c r="A110" s="200"/>
      <c r="B110" s="200"/>
      <c r="C110" s="284"/>
      <c r="D110" s="284"/>
      <c r="E110" s="277"/>
      <c r="F110" s="278"/>
      <c r="G110" s="316"/>
      <c r="H110" s="278"/>
      <c r="I110" s="210"/>
      <c r="J110" s="210"/>
      <c r="K110" s="210"/>
      <c r="L110" s="288"/>
      <c r="M110" s="227"/>
      <c r="N110" s="227"/>
    </row>
    <row r="111" spans="1:14" ht="20.25">
      <c r="A111" s="284"/>
      <c r="B111" s="284"/>
      <c r="C111" s="284"/>
      <c r="D111" s="284"/>
      <c r="E111" s="317"/>
      <c r="F111" s="285"/>
      <c r="G111" s="318"/>
      <c r="H111" s="285"/>
      <c r="I111" s="210"/>
      <c r="J111" s="210"/>
      <c r="K111" s="210"/>
      <c r="L111" s="288"/>
      <c r="M111" s="227"/>
      <c r="N111" s="227"/>
    </row>
    <row r="112" spans="1:14" ht="18">
      <c r="A112" s="284"/>
      <c r="B112" s="284"/>
      <c r="C112" s="284"/>
      <c r="D112" s="284"/>
      <c r="E112" s="284"/>
      <c r="F112" s="285"/>
      <c r="G112" s="319"/>
      <c r="H112" s="285"/>
      <c r="I112" s="210"/>
      <c r="J112" s="210"/>
      <c r="K112" s="210"/>
      <c r="L112" s="288"/>
      <c r="M112" s="227"/>
      <c r="N112" s="227"/>
    </row>
    <row r="113" spans="1:14" ht="20.25">
      <c r="A113" s="284"/>
      <c r="B113" s="284"/>
      <c r="C113" s="284"/>
      <c r="D113" s="284"/>
      <c r="E113" s="284"/>
      <c r="F113" s="285"/>
      <c r="G113" s="311"/>
      <c r="H113" s="285"/>
      <c r="I113" s="210"/>
      <c r="J113" s="210"/>
      <c r="K113" s="210"/>
      <c r="L113" s="288"/>
      <c r="M113" s="227"/>
      <c r="N113" s="227"/>
    </row>
    <row r="114" spans="1:14" ht="20.25">
      <c r="A114" s="200"/>
      <c r="B114" s="200"/>
      <c r="C114" s="284"/>
      <c r="D114" s="284"/>
      <c r="E114" s="277"/>
      <c r="F114" s="278"/>
      <c r="G114" s="312"/>
      <c r="H114" s="278"/>
      <c r="I114" s="210"/>
      <c r="J114" s="210"/>
      <c r="K114" s="210"/>
      <c r="L114" s="297"/>
      <c r="M114" s="227"/>
      <c r="N114" s="227"/>
    </row>
    <row r="115" spans="1:14" ht="20.25">
      <c r="A115" s="284"/>
      <c r="B115" s="284"/>
      <c r="C115" s="284"/>
      <c r="D115" s="284"/>
      <c r="E115" s="284"/>
      <c r="F115" s="285"/>
      <c r="G115" s="311"/>
      <c r="H115" s="285"/>
      <c r="I115" s="210"/>
      <c r="J115" s="210"/>
      <c r="K115" s="210"/>
      <c r="L115" s="320"/>
      <c r="M115" s="227"/>
      <c r="N115" s="227"/>
    </row>
    <row r="116" spans="1:14" ht="20.25">
      <c r="A116" s="284"/>
      <c r="B116" s="284"/>
      <c r="C116" s="284"/>
      <c r="D116" s="284"/>
      <c r="E116" s="284"/>
      <c r="F116" s="285"/>
      <c r="G116" s="311"/>
      <c r="H116" s="285"/>
      <c r="I116" s="210"/>
      <c r="J116" s="210"/>
      <c r="K116" s="210"/>
      <c r="L116" s="288"/>
      <c r="M116" s="227"/>
      <c r="N116" s="227"/>
    </row>
    <row r="117" spans="1:14" ht="20.25">
      <c r="A117" s="200"/>
      <c r="B117" s="200"/>
      <c r="C117" s="284"/>
      <c r="D117" s="284"/>
      <c r="E117" s="284"/>
      <c r="F117" s="285"/>
      <c r="G117" s="315"/>
      <c r="H117" s="285"/>
      <c r="I117" s="210"/>
      <c r="J117" s="210"/>
      <c r="K117" s="210"/>
      <c r="L117" s="288"/>
      <c r="M117" s="227"/>
      <c r="N117" s="227"/>
    </row>
    <row r="118" spans="1:14" ht="18">
      <c r="A118" s="284"/>
      <c r="B118" s="284"/>
      <c r="C118" s="284"/>
      <c r="D118" s="284"/>
      <c r="E118" s="284"/>
      <c r="F118" s="285"/>
      <c r="G118" s="286"/>
      <c r="H118" s="285"/>
      <c r="I118" s="210"/>
      <c r="J118" s="210"/>
      <c r="K118" s="210"/>
      <c r="L118" s="288"/>
      <c r="M118" s="227"/>
      <c r="N118" s="227"/>
    </row>
    <row r="119" spans="1:14" ht="18">
      <c r="A119" s="284"/>
      <c r="B119" s="284"/>
      <c r="C119" s="284"/>
      <c r="D119" s="284"/>
      <c r="E119" s="284"/>
      <c r="F119" s="285"/>
      <c r="G119" s="299"/>
      <c r="H119" s="285"/>
      <c r="I119" s="210"/>
      <c r="J119" s="210"/>
      <c r="K119" s="210"/>
      <c r="L119" s="288"/>
      <c r="M119" s="227"/>
      <c r="N119" s="227"/>
    </row>
    <row r="120" spans="1:14" ht="18">
      <c r="A120" s="284"/>
      <c r="B120" s="284"/>
      <c r="C120" s="284"/>
      <c r="D120" s="284"/>
      <c r="E120" s="284"/>
      <c r="F120" s="285"/>
      <c r="G120" s="289"/>
      <c r="H120" s="285"/>
      <c r="I120" s="210"/>
      <c r="J120" s="210"/>
      <c r="K120" s="210"/>
      <c r="L120" s="288"/>
      <c r="M120" s="227"/>
      <c r="N120" s="227"/>
    </row>
    <row r="121" spans="1:14" ht="18">
      <c r="A121" s="200"/>
      <c r="B121" s="200"/>
      <c r="C121" s="284"/>
      <c r="D121" s="284"/>
      <c r="E121" s="277"/>
      <c r="F121" s="290"/>
      <c r="G121" s="321"/>
      <c r="H121" s="278"/>
      <c r="I121" s="210"/>
      <c r="J121" s="210"/>
      <c r="K121" s="210"/>
      <c r="L121" s="288"/>
      <c r="M121" s="227"/>
      <c r="N121" s="227"/>
    </row>
    <row r="122" spans="1:14" ht="18">
      <c r="A122" s="200"/>
      <c r="B122" s="200"/>
      <c r="C122" s="284"/>
      <c r="D122" s="284"/>
      <c r="E122" s="277"/>
      <c r="F122" s="278"/>
      <c r="G122" s="322"/>
      <c r="H122" s="278"/>
      <c r="I122" s="210"/>
      <c r="J122" s="210"/>
      <c r="K122" s="210"/>
      <c r="L122" s="288"/>
      <c r="M122" s="227"/>
      <c r="N122" s="227"/>
    </row>
    <row r="123" spans="1:14" ht="20.25">
      <c r="A123" s="200"/>
      <c r="B123" s="200"/>
      <c r="C123" s="284"/>
      <c r="D123" s="284"/>
      <c r="E123" s="277"/>
      <c r="F123" s="278"/>
      <c r="G123" s="310"/>
      <c r="H123" s="278"/>
      <c r="I123" s="210"/>
      <c r="J123" s="210"/>
      <c r="K123" s="210"/>
      <c r="L123" s="288"/>
      <c r="M123" s="227"/>
      <c r="N123" s="227"/>
    </row>
    <row r="124" spans="1:14" ht="20.25">
      <c r="A124" s="200"/>
      <c r="B124" s="200"/>
      <c r="C124" s="284"/>
      <c r="D124" s="284"/>
      <c r="E124" s="277"/>
      <c r="F124" s="278"/>
      <c r="G124" s="310"/>
      <c r="H124" s="278"/>
      <c r="I124" s="210"/>
      <c r="J124" s="210"/>
      <c r="K124" s="210"/>
      <c r="L124" s="288"/>
      <c r="M124" s="227"/>
      <c r="N124" s="227"/>
    </row>
    <row r="125" spans="1:14" ht="20.25">
      <c r="A125" s="284"/>
      <c r="B125" s="284"/>
      <c r="C125" s="284"/>
      <c r="D125" s="284"/>
      <c r="E125" s="284"/>
      <c r="F125" s="285"/>
      <c r="G125" s="315"/>
      <c r="H125" s="285"/>
      <c r="I125" s="210"/>
      <c r="J125" s="210"/>
      <c r="K125" s="210"/>
      <c r="L125" s="288"/>
      <c r="M125" s="227"/>
      <c r="N125" s="227"/>
    </row>
    <row r="126" spans="1:14" ht="18">
      <c r="A126" s="323"/>
      <c r="B126" s="323"/>
      <c r="C126" s="324"/>
      <c r="D126" s="324"/>
      <c r="E126" s="324"/>
      <c r="F126" s="323"/>
      <c r="G126" s="323"/>
      <c r="H126" s="323"/>
      <c r="I126" s="325"/>
      <c r="J126" s="325"/>
      <c r="K126" s="325"/>
      <c r="L126" s="326"/>
      <c r="M126" s="227"/>
      <c r="N126" s="227"/>
    </row>
    <row r="127" spans="1:14" ht="20.25">
      <c r="A127" s="200"/>
      <c r="B127" s="200"/>
      <c r="C127" s="284"/>
      <c r="D127" s="284"/>
      <c r="E127" s="277"/>
      <c r="F127" s="278"/>
      <c r="G127" s="280"/>
      <c r="H127" s="327"/>
      <c r="I127" s="210"/>
      <c r="J127" s="210"/>
      <c r="K127" s="210"/>
      <c r="L127" s="297"/>
      <c r="M127" s="227"/>
      <c r="N127" s="227"/>
    </row>
    <row r="128" spans="1:14" ht="20.25">
      <c r="A128" s="200"/>
      <c r="B128" s="200"/>
      <c r="C128" s="284"/>
      <c r="D128" s="284"/>
      <c r="E128" s="277"/>
      <c r="F128" s="278"/>
      <c r="G128" s="310"/>
      <c r="H128" s="280"/>
      <c r="I128" s="210"/>
      <c r="J128" s="210"/>
      <c r="K128" s="210"/>
      <c r="L128" s="297"/>
      <c r="M128" s="227"/>
      <c r="N128" s="227"/>
    </row>
    <row r="129" spans="1:14" ht="20.25">
      <c r="A129" s="200"/>
      <c r="B129" s="200"/>
      <c r="C129" s="284"/>
      <c r="D129" s="284"/>
      <c r="E129" s="277"/>
      <c r="F129" s="278"/>
      <c r="G129" s="310"/>
      <c r="H129" s="280"/>
      <c r="I129" s="210"/>
      <c r="J129" s="210"/>
      <c r="K129" s="210"/>
      <c r="L129" s="288"/>
      <c r="M129" s="227"/>
      <c r="N129" s="227"/>
    </row>
    <row r="130" spans="1:14" ht="20.25">
      <c r="A130" s="284"/>
      <c r="B130" s="284"/>
      <c r="C130" s="284"/>
      <c r="D130" s="284"/>
      <c r="E130" s="284"/>
      <c r="F130" s="285"/>
      <c r="G130" s="328"/>
      <c r="H130" s="285"/>
      <c r="I130" s="210"/>
      <c r="J130" s="210"/>
      <c r="K130" s="210"/>
      <c r="L130" s="288"/>
      <c r="M130" s="227"/>
      <c r="N130" s="227"/>
    </row>
    <row r="131" spans="1:14" ht="18">
      <c r="A131" s="284"/>
      <c r="B131" s="284"/>
      <c r="C131" s="284"/>
      <c r="D131" s="284"/>
      <c r="E131" s="284"/>
      <c r="F131" s="285"/>
      <c r="G131" s="314"/>
      <c r="H131" s="285"/>
      <c r="I131" s="210"/>
      <c r="J131" s="210"/>
      <c r="K131" s="210"/>
      <c r="L131" s="288"/>
      <c r="M131" s="227"/>
      <c r="N131" s="227"/>
    </row>
    <row r="132" spans="1:14" ht="20.25">
      <c r="A132" s="284"/>
      <c r="B132" s="284"/>
      <c r="C132" s="284"/>
      <c r="D132" s="284"/>
      <c r="E132" s="284"/>
      <c r="F132" s="285"/>
      <c r="G132" s="328"/>
      <c r="H132" s="285"/>
      <c r="I132" s="210"/>
      <c r="J132" s="210"/>
      <c r="K132" s="210"/>
      <c r="L132" s="288"/>
      <c r="M132" s="227"/>
      <c r="N132" s="227"/>
    </row>
    <row r="133" spans="1:14" ht="18">
      <c r="A133" s="284"/>
      <c r="B133" s="284"/>
      <c r="C133" s="284"/>
      <c r="D133" s="284"/>
      <c r="E133" s="284"/>
      <c r="F133" s="285"/>
      <c r="G133" s="299"/>
      <c r="H133" s="285"/>
      <c r="I133" s="210"/>
      <c r="J133" s="210"/>
      <c r="K133" s="210"/>
      <c r="L133" s="288"/>
      <c r="M133" s="227"/>
      <c r="N133" s="227"/>
    </row>
    <row r="134" spans="1:14" ht="18">
      <c r="A134" s="284"/>
      <c r="B134" s="284"/>
      <c r="C134" s="284"/>
      <c r="D134" s="284"/>
      <c r="E134" s="284"/>
      <c r="F134" s="285"/>
      <c r="G134" s="285"/>
      <c r="H134" s="285"/>
      <c r="I134" s="210"/>
      <c r="J134" s="210"/>
      <c r="K134" s="210"/>
      <c r="L134" s="296"/>
      <c r="M134" s="227"/>
      <c r="N134" s="227"/>
    </row>
    <row r="135" spans="1:14" ht="18">
      <c r="A135" s="284"/>
      <c r="B135" s="284"/>
      <c r="C135" s="284"/>
      <c r="D135" s="284"/>
      <c r="E135" s="284"/>
      <c r="F135" s="285"/>
      <c r="G135" s="292"/>
      <c r="H135" s="285"/>
      <c r="I135" s="210"/>
      <c r="J135" s="210"/>
      <c r="K135" s="210"/>
      <c r="L135" s="296"/>
      <c r="M135" s="227"/>
      <c r="N135" s="227"/>
    </row>
    <row r="136" spans="1:14" ht="18">
      <c r="A136" s="284"/>
      <c r="B136" s="284"/>
      <c r="C136" s="284"/>
      <c r="D136" s="284"/>
      <c r="E136" s="284"/>
      <c r="F136" s="285"/>
      <c r="G136" s="329"/>
      <c r="H136" s="285"/>
      <c r="I136" s="210"/>
      <c r="J136" s="210"/>
      <c r="K136" s="210"/>
      <c r="L136" s="296"/>
      <c r="M136" s="227"/>
      <c r="N136" s="227"/>
    </row>
    <row r="137" spans="1:14" ht="20.25">
      <c r="A137" s="284"/>
      <c r="B137" s="284"/>
      <c r="C137" s="284"/>
      <c r="D137" s="284"/>
      <c r="E137" s="284"/>
      <c r="F137" s="285"/>
      <c r="G137" s="328"/>
      <c r="H137" s="285"/>
      <c r="I137" s="210"/>
      <c r="J137" s="210"/>
      <c r="K137" s="210"/>
      <c r="L137" s="296"/>
      <c r="M137" s="227"/>
      <c r="N137" s="227"/>
    </row>
    <row r="138" spans="1:14" ht="18">
      <c r="A138" s="200"/>
      <c r="B138" s="200"/>
      <c r="C138" s="284"/>
      <c r="D138" s="284"/>
      <c r="E138" s="277"/>
      <c r="F138" s="278"/>
      <c r="G138" s="330"/>
      <c r="H138" s="278"/>
      <c r="I138" s="210"/>
      <c r="J138" s="210"/>
      <c r="K138" s="210"/>
      <c r="L138" s="288"/>
      <c r="M138" s="227"/>
      <c r="N138" s="227"/>
    </row>
    <row r="139" spans="1:14" ht="20.25">
      <c r="A139" s="200"/>
      <c r="B139" s="200"/>
      <c r="C139" s="284"/>
      <c r="D139" s="284"/>
      <c r="E139" s="277"/>
      <c r="F139" s="278"/>
      <c r="G139" s="280"/>
      <c r="H139" s="327"/>
      <c r="I139" s="210"/>
      <c r="J139" s="210"/>
      <c r="K139" s="210"/>
      <c r="L139" s="288"/>
      <c r="M139" s="227"/>
      <c r="N139" s="227"/>
    </row>
    <row r="140" spans="1:14" ht="20.25">
      <c r="A140" s="200"/>
      <c r="B140" s="200"/>
      <c r="C140" s="284"/>
      <c r="D140" s="284"/>
      <c r="E140" s="277"/>
      <c r="F140" s="278"/>
      <c r="G140" s="310"/>
      <c r="H140" s="280"/>
      <c r="I140" s="210"/>
      <c r="J140" s="210"/>
      <c r="K140" s="210"/>
      <c r="L140" s="297"/>
      <c r="M140" s="227"/>
      <c r="N140" s="227"/>
    </row>
    <row r="141" spans="1:14" ht="18">
      <c r="A141" s="200"/>
      <c r="B141" s="200"/>
      <c r="C141" s="284"/>
      <c r="D141" s="284"/>
      <c r="E141" s="277"/>
      <c r="F141" s="290"/>
      <c r="G141" s="302"/>
      <c r="H141" s="278"/>
      <c r="I141" s="210"/>
      <c r="J141" s="210"/>
      <c r="K141" s="210"/>
      <c r="L141" s="296"/>
      <c r="M141" s="227"/>
      <c r="N141" s="227"/>
    </row>
    <row r="142" spans="1:14" ht="18">
      <c r="A142" s="200"/>
      <c r="B142" s="200"/>
      <c r="C142" s="284"/>
      <c r="D142" s="284"/>
      <c r="E142" s="277"/>
      <c r="F142" s="278"/>
      <c r="G142" s="291"/>
      <c r="H142" s="278"/>
      <c r="I142" s="210"/>
      <c r="J142" s="210"/>
      <c r="K142" s="210"/>
      <c r="L142" s="288"/>
      <c r="M142" s="227"/>
      <c r="N142" s="227"/>
    </row>
    <row r="143" spans="1:14" ht="18">
      <c r="A143" s="200"/>
      <c r="B143" s="200"/>
      <c r="C143" s="284"/>
      <c r="D143" s="284"/>
      <c r="E143" s="277"/>
      <c r="F143" s="278"/>
      <c r="G143" s="291"/>
      <c r="H143" s="278"/>
      <c r="I143" s="210"/>
      <c r="J143" s="210"/>
      <c r="K143" s="210"/>
      <c r="L143" s="297"/>
      <c r="M143" s="227"/>
      <c r="N143" s="227"/>
    </row>
    <row r="144" spans="1:14" ht="18">
      <c r="A144" s="200"/>
      <c r="B144" s="200"/>
      <c r="C144" s="284"/>
      <c r="D144" s="284"/>
      <c r="E144" s="277"/>
      <c r="F144" s="278"/>
      <c r="G144" s="306"/>
      <c r="H144" s="278"/>
      <c r="I144" s="210"/>
      <c r="J144" s="210"/>
      <c r="K144" s="210"/>
      <c r="L144" s="296"/>
      <c r="M144" s="227"/>
      <c r="N144" s="227"/>
    </row>
    <row r="145" spans="1:14" ht="18">
      <c r="A145" s="200"/>
      <c r="B145" s="200"/>
      <c r="C145" s="284"/>
      <c r="D145" s="284"/>
      <c r="E145" s="277"/>
      <c r="F145" s="278"/>
      <c r="G145" s="306"/>
      <c r="H145" s="278"/>
      <c r="I145" s="210"/>
      <c r="J145" s="210"/>
      <c r="K145" s="210"/>
      <c r="L145" s="296"/>
      <c r="M145" s="227"/>
      <c r="N145" s="227"/>
    </row>
    <row r="146" spans="1:14" ht="20.25">
      <c r="A146" s="200"/>
      <c r="B146" s="200"/>
      <c r="C146" s="284"/>
      <c r="D146" s="284"/>
      <c r="E146" s="277"/>
      <c r="F146" s="278"/>
      <c r="G146" s="310"/>
      <c r="H146" s="278"/>
      <c r="I146" s="210"/>
      <c r="J146" s="210"/>
      <c r="K146" s="210"/>
      <c r="L146" s="288"/>
      <c r="M146" s="227"/>
      <c r="N146" s="227"/>
    </row>
    <row r="147" spans="1:14" ht="18">
      <c r="A147" s="284"/>
      <c r="B147" s="284"/>
      <c r="C147" s="284"/>
      <c r="D147" s="284"/>
      <c r="E147" s="284"/>
      <c r="F147" s="285"/>
      <c r="G147" s="299"/>
      <c r="H147" s="285"/>
      <c r="I147" s="210"/>
      <c r="J147" s="210"/>
      <c r="K147" s="210"/>
      <c r="L147" s="296"/>
      <c r="M147" s="227"/>
      <c r="N147" s="227"/>
    </row>
    <row r="148" spans="1:14" ht="20.25">
      <c r="A148" s="200"/>
      <c r="B148" s="200"/>
      <c r="C148" s="284"/>
      <c r="D148" s="284"/>
      <c r="E148" s="277"/>
      <c r="F148" s="278"/>
      <c r="G148" s="310"/>
      <c r="H148" s="280"/>
      <c r="I148" s="210"/>
      <c r="J148" s="210"/>
      <c r="K148" s="210"/>
      <c r="L148" s="288"/>
      <c r="M148" s="227"/>
      <c r="N148" s="227"/>
    </row>
    <row r="149" spans="1:14" ht="20.25">
      <c r="A149" s="200"/>
      <c r="B149" s="200"/>
      <c r="C149" s="284"/>
      <c r="D149" s="284"/>
      <c r="E149" s="277"/>
      <c r="F149" s="278"/>
      <c r="G149" s="310"/>
      <c r="H149" s="280"/>
      <c r="I149" s="210"/>
      <c r="J149" s="210"/>
      <c r="K149" s="210"/>
      <c r="L149" s="297"/>
      <c r="M149" s="227"/>
      <c r="N149" s="227"/>
    </row>
    <row r="150" spans="1:14" ht="20.25">
      <c r="A150" s="284"/>
      <c r="B150" s="284"/>
      <c r="C150" s="284"/>
      <c r="D150" s="284"/>
      <c r="E150" s="284"/>
      <c r="F150" s="285"/>
      <c r="G150" s="315"/>
      <c r="H150" s="285"/>
      <c r="I150" s="210"/>
      <c r="J150" s="210"/>
      <c r="K150" s="210"/>
      <c r="L150" s="288"/>
      <c r="M150" s="227"/>
      <c r="N150" s="227"/>
    </row>
    <row r="151" spans="1:14" ht="20.25">
      <c r="A151" s="200"/>
      <c r="B151" s="200"/>
      <c r="C151" s="284"/>
      <c r="D151" s="284"/>
      <c r="E151" s="284"/>
      <c r="F151" s="285"/>
      <c r="G151" s="315"/>
      <c r="H151" s="285"/>
      <c r="I151" s="210"/>
      <c r="J151" s="210"/>
      <c r="K151" s="210"/>
      <c r="L151" s="288"/>
      <c r="M151" s="227"/>
      <c r="N151" s="227"/>
    </row>
    <row r="152" spans="1:14" ht="20.25">
      <c r="A152" s="200"/>
      <c r="B152" s="200"/>
      <c r="C152" s="284"/>
      <c r="D152" s="284"/>
      <c r="E152" s="277"/>
      <c r="F152" s="278"/>
      <c r="G152" s="310"/>
      <c r="H152" s="278"/>
      <c r="I152" s="210"/>
      <c r="J152" s="210"/>
      <c r="K152" s="210"/>
      <c r="L152" s="288"/>
      <c r="M152" s="227"/>
      <c r="N152" s="227"/>
    </row>
    <row r="153" spans="1:14" ht="20.25">
      <c r="A153" s="200"/>
      <c r="B153" s="200"/>
      <c r="C153" s="284"/>
      <c r="D153" s="284"/>
      <c r="E153" s="277"/>
      <c r="F153" s="278"/>
      <c r="G153" s="310"/>
      <c r="H153" s="278"/>
      <c r="I153" s="210"/>
      <c r="J153" s="210"/>
      <c r="K153" s="210"/>
      <c r="L153" s="288"/>
      <c r="M153" s="227"/>
      <c r="N153" s="227"/>
    </row>
    <row r="154" spans="1:14" ht="18">
      <c r="A154" s="200"/>
      <c r="B154" s="200"/>
      <c r="C154" s="284"/>
      <c r="D154" s="284"/>
      <c r="E154" s="277"/>
      <c r="F154" s="278"/>
      <c r="G154" s="278"/>
      <c r="H154" s="278"/>
      <c r="I154" s="210"/>
      <c r="J154" s="210"/>
      <c r="K154" s="210"/>
      <c r="L154" s="288"/>
      <c r="M154" s="227"/>
      <c r="N154" s="227"/>
    </row>
    <row r="155" spans="1:14" ht="18">
      <c r="A155" s="200"/>
      <c r="B155" s="200"/>
      <c r="C155" s="284"/>
      <c r="D155" s="284"/>
      <c r="E155" s="277"/>
      <c r="F155" s="278"/>
      <c r="G155" s="278"/>
      <c r="H155" s="278"/>
      <c r="I155" s="210"/>
      <c r="J155" s="210"/>
      <c r="K155" s="210"/>
      <c r="L155" s="288"/>
      <c r="M155" s="227"/>
      <c r="N155" s="227"/>
    </row>
    <row r="156" spans="1:14" ht="18">
      <c r="A156" s="200"/>
      <c r="B156" s="200"/>
      <c r="C156" s="284"/>
      <c r="D156" s="284"/>
      <c r="E156" s="277"/>
      <c r="F156" s="278"/>
      <c r="G156" s="278"/>
      <c r="H156" s="278"/>
      <c r="I156" s="210"/>
      <c r="J156" s="210"/>
      <c r="K156" s="210"/>
      <c r="L156" s="288"/>
      <c r="M156" s="227"/>
      <c r="N156" s="227"/>
    </row>
    <row r="157" spans="1:14" ht="20.25">
      <c r="A157" s="200"/>
      <c r="B157" s="200"/>
      <c r="C157" s="284"/>
      <c r="D157" s="284"/>
      <c r="E157" s="277"/>
      <c r="F157" s="278"/>
      <c r="G157" s="310"/>
      <c r="H157" s="278"/>
      <c r="I157" s="210"/>
      <c r="J157" s="210"/>
      <c r="K157" s="210"/>
      <c r="L157" s="288"/>
      <c r="M157" s="227"/>
      <c r="N157" s="227"/>
    </row>
    <row r="158" spans="1:14" ht="20.25">
      <c r="A158" s="200"/>
      <c r="B158" s="200"/>
      <c r="C158" s="284"/>
      <c r="D158" s="284"/>
      <c r="E158" s="277"/>
      <c r="F158" s="278"/>
      <c r="G158" s="310"/>
      <c r="H158" s="278"/>
      <c r="I158" s="210"/>
      <c r="J158" s="210"/>
      <c r="K158" s="210"/>
      <c r="L158" s="297"/>
      <c r="M158" s="227"/>
      <c r="N158" s="227"/>
    </row>
    <row r="159" spans="1:14" ht="20.25">
      <c r="A159" s="200"/>
      <c r="B159" s="200"/>
      <c r="C159" s="284"/>
      <c r="D159" s="284"/>
      <c r="E159" s="277"/>
      <c r="F159" s="278"/>
      <c r="G159" s="310"/>
      <c r="H159" s="278"/>
      <c r="I159" s="210"/>
      <c r="J159" s="210"/>
      <c r="K159" s="210"/>
      <c r="L159" s="297"/>
      <c r="M159" s="227"/>
      <c r="N159" s="227"/>
    </row>
    <row r="160" spans="1:14" ht="18">
      <c r="A160" s="284"/>
      <c r="B160" s="284"/>
      <c r="C160" s="295"/>
      <c r="D160" s="295"/>
      <c r="E160" s="284"/>
      <c r="F160" s="285"/>
      <c r="G160" s="299"/>
      <c r="H160" s="285"/>
      <c r="I160" s="210"/>
      <c r="J160" s="210"/>
      <c r="K160" s="210"/>
      <c r="L160" s="288"/>
      <c r="M160" s="227"/>
      <c r="N160" s="227"/>
    </row>
    <row r="161" spans="1:14" ht="18">
      <c r="A161" s="284"/>
      <c r="B161" s="284"/>
      <c r="C161" s="284"/>
      <c r="D161" s="284"/>
      <c r="E161" s="284"/>
      <c r="F161" s="285"/>
      <c r="G161" s="314"/>
      <c r="H161" s="285"/>
      <c r="I161" s="210"/>
      <c r="J161" s="210"/>
      <c r="K161" s="210"/>
      <c r="L161" s="288"/>
      <c r="M161" s="227"/>
      <c r="N161" s="227"/>
    </row>
    <row r="162" spans="1:14" ht="20.25">
      <c r="A162" s="200"/>
      <c r="B162" s="200"/>
      <c r="C162" s="284"/>
      <c r="D162" s="284"/>
      <c r="E162" s="277"/>
      <c r="F162" s="278"/>
      <c r="G162" s="310"/>
      <c r="H162" s="278"/>
      <c r="I162" s="210"/>
      <c r="J162" s="210"/>
      <c r="K162" s="210"/>
      <c r="L162" s="288"/>
      <c r="M162" s="227"/>
      <c r="N162" s="227"/>
    </row>
    <row r="163" spans="1:14" ht="20.25">
      <c r="A163" s="284"/>
      <c r="B163" s="284"/>
      <c r="C163" s="295"/>
      <c r="D163" s="295"/>
      <c r="E163" s="284"/>
      <c r="F163" s="285"/>
      <c r="G163" s="315"/>
      <c r="H163" s="285"/>
      <c r="I163" s="210"/>
      <c r="J163" s="210"/>
      <c r="K163" s="210"/>
      <c r="L163" s="288"/>
      <c r="M163" s="227"/>
      <c r="N163" s="227"/>
    </row>
    <row r="164" spans="1:14" ht="18">
      <c r="A164" s="200"/>
      <c r="B164" s="200"/>
      <c r="C164" s="284"/>
      <c r="D164" s="284"/>
      <c r="E164" s="277"/>
      <c r="F164" s="278"/>
      <c r="G164" s="313"/>
      <c r="H164" s="278"/>
      <c r="I164" s="210"/>
      <c r="J164" s="210"/>
      <c r="K164" s="210"/>
      <c r="L164" s="288"/>
      <c r="M164" s="227"/>
      <c r="N164" s="227"/>
    </row>
    <row r="165" spans="1:14" ht="20.25">
      <c r="A165" s="284"/>
      <c r="B165" s="284"/>
      <c r="C165" s="284"/>
      <c r="D165" s="284"/>
      <c r="E165" s="284"/>
      <c r="F165" s="285"/>
      <c r="G165" s="315"/>
      <c r="H165" s="285"/>
      <c r="I165" s="210"/>
      <c r="J165" s="210"/>
      <c r="K165" s="210"/>
      <c r="L165" s="288"/>
      <c r="M165" s="227"/>
      <c r="N165" s="227"/>
    </row>
    <row r="166" spans="1:14" ht="20.25">
      <c r="A166" s="200"/>
      <c r="B166" s="200"/>
      <c r="C166" s="284"/>
      <c r="D166" s="284"/>
      <c r="E166" s="277"/>
      <c r="F166" s="278"/>
      <c r="G166" s="310"/>
      <c r="H166" s="280"/>
      <c r="I166" s="210"/>
      <c r="J166" s="210"/>
      <c r="K166" s="210"/>
      <c r="L166" s="288"/>
      <c r="M166" s="227"/>
      <c r="N166" s="227"/>
    </row>
    <row r="167" spans="1:14" ht="18">
      <c r="A167" s="200"/>
      <c r="B167" s="200"/>
      <c r="C167" s="284"/>
      <c r="D167" s="284"/>
      <c r="E167" s="277"/>
      <c r="F167" s="278"/>
      <c r="G167" s="313"/>
      <c r="H167" s="278"/>
      <c r="I167" s="210"/>
      <c r="J167" s="210"/>
      <c r="K167" s="210"/>
      <c r="L167" s="288"/>
      <c r="M167" s="227"/>
      <c r="N167" s="227"/>
    </row>
    <row r="168" spans="1:14" ht="20.25">
      <c r="A168" s="200"/>
      <c r="B168" s="200"/>
      <c r="C168" s="284"/>
      <c r="D168" s="284"/>
      <c r="E168" s="277"/>
      <c r="F168" s="278"/>
      <c r="G168" s="312"/>
      <c r="H168" s="278"/>
      <c r="I168" s="210"/>
      <c r="J168" s="210"/>
      <c r="K168" s="210"/>
      <c r="L168" s="288"/>
      <c r="M168" s="227"/>
      <c r="N168" s="227"/>
    </row>
    <row r="169" spans="1:14" ht="20.25">
      <c r="A169" s="200"/>
      <c r="B169" s="200"/>
      <c r="C169" s="284"/>
      <c r="D169" s="284"/>
      <c r="E169" s="277"/>
      <c r="F169" s="278"/>
      <c r="G169" s="312"/>
      <c r="H169" s="278"/>
      <c r="I169" s="210"/>
      <c r="J169" s="210"/>
      <c r="K169" s="210"/>
      <c r="L169" s="288"/>
      <c r="M169" s="227"/>
      <c r="N169" s="227"/>
    </row>
    <row r="170" spans="1:14" ht="18">
      <c r="A170" s="200"/>
      <c r="B170" s="200"/>
      <c r="C170" s="284"/>
      <c r="D170" s="284"/>
      <c r="E170" s="277"/>
      <c r="F170" s="278"/>
      <c r="G170" s="313"/>
      <c r="H170" s="278"/>
      <c r="I170" s="210"/>
      <c r="J170" s="210"/>
      <c r="K170" s="210"/>
      <c r="L170" s="296"/>
      <c r="M170" s="227"/>
      <c r="N170" s="227"/>
    </row>
    <row r="171" spans="1:14" ht="20.25">
      <c r="A171" s="200"/>
      <c r="B171" s="200"/>
      <c r="C171" s="284"/>
      <c r="D171" s="284"/>
      <c r="E171" s="277"/>
      <c r="F171" s="278"/>
      <c r="G171" s="310"/>
      <c r="H171" s="278"/>
      <c r="I171" s="210"/>
      <c r="J171" s="210"/>
      <c r="K171" s="210"/>
      <c r="L171" s="300"/>
      <c r="M171" s="227"/>
      <c r="N171" s="227"/>
    </row>
    <row r="172" spans="1:14" ht="20.25">
      <c r="A172" s="200"/>
      <c r="B172" s="200"/>
      <c r="C172" s="284"/>
      <c r="D172" s="284"/>
      <c r="E172" s="277"/>
      <c r="F172" s="278"/>
      <c r="G172" s="310"/>
      <c r="H172" s="278"/>
      <c r="I172" s="210"/>
      <c r="J172" s="210"/>
      <c r="K172" s="210"/>
      <c r="L172" s="300"/>
      <c r="M172" s="227"/>
      <c r="N172" s="227"/>
    </row>
    <row r="173" spans="1:14" ht="20.25">
      <c r="A173" s="200"/>
      <c r="B173" s="200"/>
      <c r="C173" s="284"/>
      <c r="D173" s="284"/>
      <c r="E173" s="277"/>
      <c r="F173" s="278"/>
      <c r="G173" s="310"/>
      <c r="H173" s="278"/>
      <c r="I173" s="210"/>
      <c r="J173" s="210"/>
      <c r="K173" s="210"/>
      <c r="L173" s="288"/>
      <c r="M173" s="227"/>
      <c r="N173" s="227"/>
    </row>
    <row r="174" spans="1:14" ht="20.25">
      <c r="A174" s="200"/>
      <c r="B174" s="200"/>
      <c r="C174" s="284"/>
      <c r="D174" s="284"/>
      <c r="E174" s="277"/>
      <c r="F174" s="278"/>
      <c r="G174" s="331"/>
      <c r="H174" s="278"/>
      <c r="I174" s="210"/>
      <c r="J174" s="210"/>
      <c r="K174" s="210"/>
      <c r="L174" s="288"/>
      <c r="M174" s="227"/>
      <c r="N174" s="227"/>
    </row>
    <row r="175" spans="1:14" ht="20.25">
      <c r="A175" s="200"/>
      <c r="B175" s="200"/>
      <c r="C175" s="284"/>
      <c r="D175" s="284"/>
      <c r="E175" s="277"/>
      <c r="F175" s="278"/>
      <c r="G175" s="310"/>
      <c r="H175" s="278"/>
      <c r="I175" s="210"/>
      <c r="J175" s="210"/>
      <c r="K175" s="210"/>
      <c r="L175" s="288"/>
      <c r="M175" s="227"/>
      <c r="N175" s="227"/>
    </row>
    <row r="176" spans="1:14" ht="20.25">
      <c r="A176" s="200"/>
      <c r="B176" s="200"/>
      <c r="C176" s="284"/>
      <c r="D176" s="284"/>
      <c r="E176" s="277"/>
      <c r="F176" s="278"/>
      <c r="G176" s="312"/>
      <c r="H176" s="278"/>
      <c r="I176" s="210"/>
      <c r="J176" s="210"/>
      <c r="K176" s="210"/>
      <c r="L176" s="288"/>
      <c r="M176" s="227"/>
      <c r="N176" s="227"/>
    </row>
    <row r="177" spans="1:14" ht="20.25">
      <c r="A177" s="200"/>
      <c r="B177" s="200"/>
      <c r="C177" s="284"/>
      <c r="D177" s="284"/>
      <c r="E177" s="277"/>
      <c r="F177" s="278"/>
      <c r="G177" s="310"/>
      <c r="H177" s="278"/>
      <c r="I177" s="210"/>
      <c r="J177" s="210"/>
      <c r="K177" s="210"/>
      <c r="L177" s="297"/>
      <c r="M177" s="227"/>
      <c r="N177" s="227"/>
    </row>
    <row r="178" spans="1:14" ht="20.25">
      <c r="A178" s="200"/>
      <c r="B178" s="200"/>
      <c r="C178" s="284"/>
      <c r="D178" s="284"/>
      <c r="E178" s="277"/>
      <c r="F178" s="278"/>
      <c r="G178" s="310"/>
      <c r="H178" s="278"/>
      <c r="I178" s="210"/>
      <c r="J178" s="210"/>
      <c r="K178" s="210"/>
      <c r="L178" s="288"/>
      <c r="M178" s="227"/>
      <c r="N178" s="227"/>
    </row>
    <row r="179" spans="1:14" ht="20.25">
      <c r="A179" s="200"/>
      <c r="B179" s="200"/>
      <c r="C179" s="284"/>
      <c r="D179" s="284"/>
      <c r="E179" s="277"/>
      <c r="F179" s="278"/>
      <c r="G179" s="310"/>
      <c r="H179" s="278"/>
      <c r="I179" s="210"/>
      <c r="J179" s="210"/>
      <c r="K179" s="210"/>
      <c r="L179" s="288"/>
      <c r="M179" s="227"/>
      <c r="N179" s="227"/>
    </row>
    <row r="180" spans="1:14" ht="20.25">
      <c r="A180" s="200"/>
      <c r="B180" s="200"/>
      <c r="C180" s="284"/>
      <c r="D180" s="284"/>
      <c r="E180" s="277"/>
      <c r="F180" s="278"/>
      <c r="G180" s="310"/>
      <c r="H180" s="278"/>
      <c r="I180" s="210"/>
      <c r="J180" s="210"/>
      <c r="K180" s="210"/>
      <c r="L180" s="288"/>
      <c r="M180" s="227"/>
      <c r="N180" s="227"/>
    </row>
    <row r="181" spans="1:14" ht="20.25">
      <c r="A181" s="200"/>
      <c r="B181" s="200"/>
      <c r="C181" s="284"/>
      <c r="D181" s="284"/>
      <c r="E181" s="277"/>
      <c r="F181" s="278"/>
      <c r="G181" s="280"/>
      <c r="H181" s="278"/>
      <c r="I181" s="210"/>
      <c r="J181" s="210"/>
      <c r="K181" s="210"/>
      <c r="L181" s="297"/>
      <c r="M181" s="227"/>
      <c r="N181" s="227"/>
    </row>
    <row r="182" spans="1:14" ht="20.25">
      <c r="A182" s="200"/>
      <c r="B182" s="200"/>
      <c r="C182" s="284"/>
      <c r="D182" s="284"/>
      <c r="E182" s="277"/>
      <c r="F182" s="278"/>
      <c r="G182" s="310"/>
      <c r="H182" s="278"/>
      <c r="I182" s="210"/>
      <c r="J182" s="210"/>
      <c r="K182" s="210"/>
      <c r="L182" s="288"/>
      <c r="M182" s="227"/>
      <c r="N182" s="227"/>
    </row>
    <row r="183" spans="1:14" ht="20.25">
      <c r="A183" s="200"/>
      <c r="B183" s="200"/>
      <c r="C183" s="284"/>
      <c r="D183" s="284"/>
      <c r="E183" s="277"/>
      <c r="F183" s="278"/>
      <c r="G183" s="310"/>
      <c r="H183" s="278"/>
      <c r="I183" s="210"/>
      <c r="J183" s="210"/>
      <c r="K183" s="210"/>
      <c r="L183" s="288"/>
      <c r="M183" s="227"/>
      <c r="N183" s="227"/>
    </row>
    <row r="184" spans="1:14" ht="20.25">
      <c r="A184" s="200"/>
      <c r="B184" s="200"/>
      <c r="C184" s="284"/>
      <c r="D184" s="284"/>
      <c r="E184" s="277"/>
      <c r="F184" s="278"/>
      <c r="G184" s="310"/>
      <c r="H184" s="278"/>
      <c r="I184" s="210"/>
      <c r="J184" s="210"/>
      <c r="K184" s="210"/>
      <c r="L184" s="288"/>
      <c r="M184" s="227"/>
      <c r="N184" s="227"/>
    </row>
    <row r="185" spans="1:14" ht="20.25">
      <c r="A185" s="200"/>
      <c r="B185" s="200"/>
      <c r="C185" s="284"/>
      <c r="D185" s="284"/>
      <c r="E185" s="277"/>
      <c r="F185" s="278"/>
      <c r="G185" s="310"/>
      <c r="H185" s="278"/>
      <c r="I185" s="210"/>
      <c r="J185" s="210"/>
      <c r="K185" s="210"/>
      <c r="L185" s="288"/>
      <c r="M185" s="227"/>
      <c r="N185" s="227"/>
    </row>
    <row r="186" spans="1:14" ht="20.25">
      <c r="A186" s="200"/>
      <c r="B186" s="200"/>
      <c r="C186" s="284"/>
      <c r="D186" s="284"/>
      <c r="E186" s="277"/>
      <c r="F186" s="278"/>
      <c r="G186" s="280"/>
      <c r="H186" s="278"/>
      <c r="I186" s="210"/>
      <c r="J186" s="210"/>
      <c r="K186" s="210"/>
      <c r="L186" s="297"/>
      <c r="M186" s="227"/>
      <c r="N186" s="227"/>
    </row>
    <row r="187" spans="1:14" ht="20.25">
      <c r="A187" s="200"/>
      <c r="B187" s="200"/>
      <c r="C187" s="284"/>
      <c r="D187" s="284"/>
      <c r="E187" s="277"/>
      <c r="F187" s="278"/>
      <c r="G187" s="312"/>
      <c r="H187" s="278"/>
      <c r="I187" s="210"/>
      <c r="J187" s="210"/>
      <c r="K187" s="210"/>
      <c r="L187" s="288"/>
      <c r="M187" s="227"/>
      <c r="N187" s="227"/>
    </row>
    <row r="188" spans="1:14" ht="18">
      <c r="A188" s="200"/>
      <c r="B188" s="200"/>
      <c r="C188" s="284"/>
      <c r="D188" s="284"/>
      <c r="E188" s="277"/>
      <c r="F188" s="278"/>
      <c r="G188" s="306"/>
      <c r="H188" s="278"/>
      <c r="I188" s="210"/>
      <c r="J188" s="210"/>
      <c r="K188" s="210"/>
      <c r="L188" s="288"/>
      <c r="M188" s="227"/>
      <c r="N188" s="227"/>
    </row>
    <row r="189" spans="1:14" ht="20.25">
      <c r="A189" s="200"/>
      <c r="B189" s="200"/>
      <c r="C189" s="284"/>
      <c r="D189" s="284"/>
      <c r="E189" s="277"/>
      <c r="F189" s="278"/>
      <c r="G189" s="280"/>
      <c r="H189" s="327"/>
      <c r="I189" s="210"/>
      <c r="J189" s="210"/>
      <c r="K189" s="210"/>
      <c r="L189" s="297"/>
      <c r="M189" s="227"/>
      <c r="N189" s="227"/>
    </row>
    <row r="190" spans="1:14" ht="20.25">
      <c r="A190" s="200"/>
      <c r="B190" s="200"/>
      <c r="C190" s="284"/>
      <c r="D190" s="284"/>
      <c r="E190" s="277"/>
      <c r="F190" s="278"/>
      <c r="G190" s="310"/>
      <c r="H190" s="280"/>
      <c r="I190" s="210"/>
      <c r="J190" s="210"/>
      <c r="K190" s="210"/>
      <c r="L190" s="288"/>
      <c r="M190" s="227"/>
      <c r="N190" s="227"/>
    </row>
    <row r="191" spans="1:14" ht="20.25">
      <c r="A191" s="200"/>
      <c r="B191" s="200"/>
      <c r="C191" s="284"/>
      <c r="D191" s="284"/>
      <c r="E191" s="277"/>
      <c r="F191" s="278"/>
      <c r="G191" s="310"/>
      <c r="H191" s="280"/>
      <c r="I191" s="210"/>
      <c r="J191" s="210"/>
      <c r="K191" s="210"/>
      <c r="L191" s="288"/>
      <c r="M191" s="227"/>
      <c r="N191" s="227"/>
    </row>
    <row r="192" spans="1:14" ht="20.25">
      <c r="A192" s="200"/>
      <c r="B192" s="200"/>
      <c r="C192" s="284"/>
      <c r="D192" s="284"/>
      <c r="E192" s="277"/>
      <c r="F192" s="278"/>
      <c r="G192" s="310"/>
      <c r="H192" s="280"/>
      <c r="I192" s="210"/>
      <c r="J192" s="210"/>
      <c r="K192" s="210"/>
      <c r="L192" s="297"/>
      <c r="M192" s="227"/>
      <c r="N192" s="227"/>
    </row>
    <row r="193" spans="1:14" ht="18">
      <c r="A193" s="200"/>
      <c r="B193" s="200"/>
      <c r="C193" s="284"/>
      <c r="D193" s="284"/>
      <c r="E193" s="277"/>
      <c r="F193" s="290"/>
      <c r="G193" s="306"/>
      <c r="H193" s="278"/>
      <c r="I193" s="210"/>
      <c r="J193" s="210"/>
      <c r="K193" s="210"/>
      <c r="L193" s="288"/>
      <c r="M193" s="227"/>
      <c r="N193" s="227"/>
    </row>
    <row r="194" spans="1:14" ht="18">
      <c r="A194" s="200"/>
      <c r="B194" s="200"/>
      <c r="C194" s="284"/>
      <c r="D194" s="284"/>
      <c r="E194" s="277"/>
      <c r="F194" s="290"/>
      <c r="G194" s="306"/>
      <c r="H194" s="278"/>
      <c r="I194" s="210"/>
      <c r="J194" s="210"/>
      <c r="K194" s="210"/>
      <c r="L194" s="288"/>
      <c r="M194" s="227"/>
      <c r="N194" s="227"/>
    </row>
    <row r="195" spans="1:14" ht="18">
      <c r="A195" s="200"/>
      <c r="B195" s="200"/>
      <c r="C195" s="284"/>
      <c r="D195" s="284"/>
      <c r="E195" s="277"/>
      <c r="F195" s="278"/>
      <c r="G195" s="278"/>
      <c r="H195" s="278"/>
      <c r="I195" s="210"/>
      <c r="J195" s="210"/>
      <c r="K195" s="210"/>
      <c r="L195" s="297"/>
      <c r="M195" s="227"/>
      <c r="N195" s="227"/>
    </row>
    <row r="196" spans="1:14" ht="18">
      <c r="A196" s="200"/>
      <c r="B196" s="200"/>
      <c r="C196" s="284"/>
      <c r="D196" s="284"/>
      <c r="E196" s="277"/>
      <c r="F196" s="278"/>
      <c r="G196" s="278"/>
      <c r="H196" s="278"/>
      <c r="I196" s="210"/>
      <c r="J196" s="210"/>
      <c r="K196" s="210"/>
      <c r="L196" s="288"/>
      <c r="M196" s="227"/>
      <c r="N196" s="227"/>
    </row>
    <row r="197" spans="1:14" ht="18">
      <c r="A197" s="200"/>
      <c r="B197" s="200"/>
      <c r="C197" s="284"/>
      <c r="D197" s="284"/>
      <c r="E197" s="277"/>
      <c r="F197" s="278"/>
      <c r="G197" s="278"/>
      <c r="H197" s="278"/>
      <c r="I197" s="210"/>
      <c r="J197" s="210"/>
      <c r="K197" s="210"/>
      <c r="L197" s="288"/>
      <c r="M197" s="227"/>
      <c r="N197" s="227"/>
    </row>
    <row r="198" spans="1:14" ht="18">
      <c r="A198" s="200"/>
      <c r="B198" s="200"/>
      <c r="C198" s="284"/>
      <c r="D198" s="284"/>
      <c r="E198" s="277"/>
      <c r="F198" s="278"/>
      <c r="G198" s="278"/>
      <c r="H198" s="278"/>
      <c r="I198" s="210"/>
      <c r="J198" s="210"/>
      <c r="K198" s="210"/>
      <c r="L198" s="288"/>
      <c r="M198" s="227"/>
      <c r="N198" s="227"/>
    </row>
    <row r="199" spans="1:14" ht="18">
      <c r="A199" s="200"/>
      <c r="B199" s="200"/>
      <c r="C199" s="284"/>
      <c r="D199" s="284"/>
      <c r="E199" s="277"/>
      <c r="F199" s="278"/>
      <c r="G199" s="278"/>
      <c r="H199" s="278"/>
      <c r="I199" s="210"/>
      <c r="J199" s="210"/>
      <c r="K199" s="210"/>
      <c r="L199" s="297"/>
      <c r="M199" s="227"/>
      <c r="N199" s="227"/>
    </row>
    <row r="200" spans="1:14" ht="18">
      <c r="A200" s="200"/>
      <c r="B200" s="200"/>
      <c r="C200" s="284"/>
      <c r="D200" s="284"/>
      <c r="E200" s="277"/>
      <c r="F200" s="278"/>
      <c r="G200" s="313"/>
      <c r="H200" s="278"/>
      <c r="I200" s="210"/>
      <c r="J200" s="210"/>
      <c r="K200" s="210"/>
      <c r="L200" s="288"/>
      <c r="M200" s="227"/>
      <c r="N200" s="227"/>
    </row>
    <row r="201" spans="1:14" ht="18">
      <c r="A201" s="200"/>
      <c r="B201" s="200"/>
      <c r="C201" s="284"/>
      <c r="D201" s="284"/>
      <c r="E201" s="277"/>
      <c r="F201" s="278"/>
      <c r="G201" s="313"/>
      <c r="H201" s="278"/>
      <c r="I201" s="210"/>
      <c r="J201" s="210"/>
      <c r="K201" s="210"/>
      <c r="L201" s="288"/>
      <c r="M201" s="227"/>
      <c r="N201" s="227"/>
    </row>
    <row r="202" spans="1:14" ht="20.25">
      <c r="A202" s="200"/>
      <c r="B202" s="200"/>
      <c r="C202" s="284"/>
      <c r="D202" s="284"/>
      <c r="E202" s="277"/>
      <c r="F202" s="278"/>
      <c r="G202" s="310"/>
      <c r="H202" s="280"/>
      <c r="I202" s="210"/>
      <c r="J202" s="210"/>
      <c r="K202" s="210"/>
      <c r="L202" s="288"/>
      <c r="M202" s="227"/>
      <c r="N202" s="227"/>
    </row>
    <row r="203" spans="1:14" ht="20.25">
      <c r="A203" s="200"/>
      <c r="B203" s="200"/>
      <c r="C203" s="284"/>
      <c r="D203" s="284"/>
      <c r="E203" s="277"/>
      <c r="F203" s="278"/>
      <c r="G203" s="310"/>
      <c r="H203" s="280"/>
      <c r="I203" s="210"/>
      <c r="J203" s="210"/>
      <c r="K203" s="210"/>
      <c r="L203" s="288"/>
      <c r="M203" s="227"/>
      <c r="N203" s="227"/>
    </row>
    <row r="204" spans="1:14" ht="20.25">
      <c r="A204" s="200"/>
      <c r="B204" s="200"/>
      <c r="C204" s="284"/>
      <c r="D204" s="284"/>
      <c r="E204" s="277"/>
      <c r="F204" s="278"/>
      <c r="G204" s="310"/>
      <c r="H204" s="280"/>
      <c r="I204" s="210"/>
      <c r="J204" s="210"/>
      <c r="K204" s="210"/>
      <c r="L204" s="288"/>
      <c r="M204" s="227"/>
      <c r="N204" s="227"/>
    </row>
    <row r="205" spans="1:14" ht="20.25">
      <c r="A205" s="200"/>
      <c r="B205" s="200"/>
      <c r="C205" s="284"/>
      <c r="D205" s="284"/>
      <c r="E205" s="277"/>
      <c r="F205" s="278"/>
      <c r="G205" s="310"/>
      <c r="H205" s="280"/>
      <c r="I205" s="210"/>
      <c r="J205" s="210"/>
      <c r="K205" s="210"/>
      <c r="L205" s="288"/>
      <c r="M205" s="227"/>
      <c r="N205" s="227"/>
    </row>
    <row r="206" spans="1:14" ht="18">
      <c r="A206" s="323"/>
      <c r="B206" s="323"/>
      <c r="C206" s="324"/>
      <c r="D206" s="324"/>
      <c r="E206" s="324"/>
      <c r="F206" s="323"/>
      <c r="G206" s="323"/>
      <c r="H206" s="323"/>
      <c r="I206" s="325"/>
      <c r="J206" s="325"/>
      <c r="K206" s="325"/>
      <c r="L206" s="326"/>
      <c r="M206" s="227"/>
      <c r="N206" s="227"/>
    </row>
    <row r="207" spans="1:14" ht="20.25">
      <c r="A207" s="200"/>
      <c r="B207" s="200"/>
      <c r="C207" s="284"/>
      <c r="D207" s="284"/>
      <c r="E207" s="277"/>
      <c r="F207" s="278"/>
      <c r="G207" s="332"/>
      <c r="H207" s="332"/>
      <c r="I207" s="210"/>
      <c r="J207" s="210"/>
      <c r="K207" s="210"/>
      <c r="L207" s="333"/>
      <c r="M207" s="227"/>
      <c r="N207" s="227"/>
    </row>
    <row r="208" spans="1:14" ht="20.25">
      <c r="A208" s="200"/>
      <c r="B208" s="200"/>
      <c r="C208" s="284"/>
      <c r="D208" s="284"/>
      <c r="E208" s="277"/>
      <c r="F208" s="278"/>
      <c r="G208" s="332"/>
      <c r="H208" s="332"/>
      <c r="I208" s="210"/>
      <c r="J208" s="210"/>
      <c r="K208" s="210"/>
      <c r="L208" s="288"/>
      <c r="M208" s="227"/>
      <c r="N208" s="227"/>
    </row>
    <row r="209" spans="1:14" ht="20.25">
      <c r="A209" s="200"/>
      <c r="B209" s="200"/>
      <c r="C209" s="284"/>
      <c r="D209" s="284"/>
      <c r="E209" s="277"/>
      <c r="F209" s="278"/>
      <c r="G209" s="332"/>
      <c r="H209" s="332"/>
      <c r="I209" s="210"/>
      <c r="J209" s="210"/>
      <c r="K209" s="210"/>
      <c r="L209" s="297"/>
      <c r="M209" s="227"/>
      <c r="N209" s="227"/>
    </row>
    <row r="210" spans="1:14" ht="18">
      <c r="A210" s="200"/>
      <c r="B210" s="200"/>
      <c r="C210" s="284"/>
      <c r="D210" s="284"/>
      <c r="E210" s="277"/>
      <c r="F210" s="290"/>
      <c r="G210" s="302"/>
      <c r="H210" s="278"/>
      <c r="I210" s="210"/>
      <c r="J210" s="210"/>
      <c r="K210" s="210"/>
      <c r="L210" s="296"/>
      <c r="M210" s="227"/>
      <c r="N210" s="227"/>
    </row>
    <row r="211" spans="1:14" ht="18">
      <c r="A211" s="200"/>
      <c r="B211" s="200"/>
      <c r="C211" s="284"/>
      <c r="D211" s="284"/>
      <c r="E211" s="277"/>
      <c r="F211" s="290"/>
      <c r="G211" s="302"/>
      <c r="H211" s="278"/>
      <c r="I211" s="210"/>
      <c r="J211" s="210"/>
      <c r="K211" s="210"/>
      <c r="L211" s="288"/>
      <c r="M211" s="227"/>
      <c r="N211" s="227"/>
    </row>
    <row r="212" spans="1:14" ht="18">
      <c r="A212" s="200"/>
      <c r="B212" s="200"/>
      <c r="C212" s="284"/>
      <c r="D212" s="284"/>
      <c r="E212" s="277"/>
      <c r="F212" s="290"/>
      <c r="G212" s="334"/>
      <c r="H212" s="278"/>
      <c r="I212" s="210"/>
      <c r="J212" s="210"/>
      <c r="K212" s="210"/>
      <c r="L212" s="296"/>
      <c r="M212" s="227"/>
      <c r="N212" s="227"/>
    </row>
    <row r="213" spans="1:14" ht="20.25">
      <c r="A213" s="200"/>
      <c r="B213" s="200"/>
      <c r="C213" s="284"/>
      <c r="D213" s="284"/>
      <c r="E213" s="277"/>
      <c r="F213" s="278"/>
      <c r="G213" s="280"/>
      <c r="H213" s="278"/>
      <c r="I213" s="210"/>
      <c r="J213" s="210"/>
      <c r="K213" s="210"/>
      <c r="L213" s="296"/>
      <c r="M213" s="227"/>
      <c r="N213" s="227"/>
    </row>
    <row r="214" spans="1:14" ht="20.25">
      <c r="A214" s="200"/>
      <c r="B214" s="200"/>
      <c r="C214" s="284"/>
      <c r="D214" s="284"/>
      <c r="E214" s="277"/>
      <c r="F214" s="278"/>
      <c r="G214" s="312"/>
      <c r="H214" s="278"/>
      <c r="I214" s="210"/>
      <c r="J214" s="210"/>
      <c r="K214" s="210"/>
      <c r="L214" s="288"/>
      <c r="M214" s="227"/>
      <c r="N214" s="227"/>
    </row>
    <row r="215" spans="1:14" ht="20.25">
      <c r="A215" s="200"/>
      <c r="B215" s="200"/>
      <c r="C215" s="284"/>
      <c r="D215" s="284"/>
      <c r="E215" s="277"/>
      <c r="F215" s="290"/>
      <c r="G215" s="312"/>
      <c r="H215" s="278"/>
      <c r="I215" s="210"/>
      <c r="J215" s="210"/>
      <c r="K215" s="210"/>
      <c r="L215" s="288"/>
      <c r="M215" s="227"/>
      <c r="N215" s="227"/>
    </row>
    <row r="216" spans="1:14" ht="20.25">
      <c r="A216" s="200"/>
      <c r="B216" s="200"/>
      <c r="C216" s="284"/>
      <c r="D216" s="284"/>
      <c r="E216" s="277"/>
      <c r="F216" s="278"/>
      <c r="G216" s="310"/>
      <c r="H216" s="278"/>
      <c r="I216" s="210"/>
      <c r="J216" s="210"/>
      <c r="K216" s="210"/>
      <c r="L216" s="288"/>
      <c r="M216" s="227"/>
      <c r="N216" s="227"/>
    </row>
    <row r="217" spans="1:14" ht="20.25">
      <c r="A217" s="200"/>
      <c r="B217" s="200"/>
      <c r="C217" s="284"/>
      <c r="D217" s="284"/>
      <c r="E217" s="277"/>
      <c r="F217" s="278"/>
      <c r="G217" s="312"/>
      <c r="H217" s="280"/>
      <c r="I217" s="210"/>
      <c r="J217" s="210"/>
      <c r="K217" s="210"/>
      <c r="L217" s="288"/>
      <c r="M217" s="227"/>
      <c r="N217" s="227"/>
    </row>
    <row r="218" spans="1:14" ht="20.25">
      <c r="A218" s="200"/>
      <c r="B218" s="200"/>
      <c r="C218" s="284"/>
      <c r="D218" s="284"/>
      <c r="E218" s="277"/>
      <c r="F218" s="278"/>
      <c r="G218" s="312"/>
      <c r="H218" s="280"/>
      <c r="I218" s="210"/>
      <c r="J218" s="210"/>
      <c r="K218" s="210"/>
      <c r="L218" s="297"/>
      <c r="M218" s="227"/>
      <c r="N218" s="227"/>
    </row>
    <row r="219" spans="1:14" ht="18">
      <c r="A219" s="200"/>
      <c r="B219" s="200"/>
      <c r="C219" s="284"/>
      <c r="D219" s="284"/>
      <c r="E219" s="277"/>
      <c r="F219" s="278"/>
      <c r="G219" s="335"/>
      <c r="H219" s="278"/>
      <c r="I219" s="210"/>
      <c r="J219" s="210"/>
      <c r="K219" s="210"/>
      <c r="L219" s="288"/>
      <c r="M219" s="227"/>
      <c r="N219" s="227"/>
    </row>
    <row r="220" spans="1:14" ht="18">
      <c r="A220" s="200"/>
      <c r="B220" s="200"/>
      <c r="C220" s="284"/>
      <c r="D220" s="284"/>
      <c r="E220" s="277"/>
      <c r="F220" s="290"/>
      <c r="G220" s="302"/>
      <c r="H220" s="278"/>
      <c r="I220" s="210"/>
      <c r="J220" s="210"/>
      <c r="K220" s="210"/>
      <c r="L220" s="288"/>
      <c r="M220" s="227"/>
      <c r="N220" s="227"/>
    </row>
    <row r="221" spans="1:14" ht="20.25">
      <c r="A221" s="200"/>
      <c r="B221" s="200"/>
      <c r="C221" s="284"/>
      <c r="D221" s="284"/>
      <c r="E221" s="277"/>
      <c r="F221" s="278"/>
      <c r="G221" s="310"/>
      <c r="H221" s="278"/>
      <c r="I221" s="210"/>
      <c r="J221" s="210"/>
      <c r="K221" s="210"/>
      <c r="L221" s="288"/>
      <c r="M221" s="227"/>
      <c r="N221" s="227"/>
    </row>
    <row r="222" spans="1:14" ht="20.25">
      <c r="A222" s="200"/>
      <c r="B222" s="200"/>
      <c r="C222" s="284"/>
      <c r="D222" s="284"/>
      <c r="E222" s="277"/>
      <c r="F222" s="278"/>
      <c r="G222" s="310"/>
      <c r="H222" s="278"/>
      <c r="I222" s="210"/>
      <c r="J222" s="210"/>
      <c r="K222" s="210"/>
      <c r="L222" s="288"/>
      <c r="M222" s="227"/>
      <c r="N222" s="227"/>
    </row>
    <row r="223" spans="1:14" ht="18">
      <c r="A223" s="200"/>
      <c r="B223" s="200"/>
      <c r="C223" s="284"/>
      <c r="D223" s="284"/>
      <c r="E223" s="277"/>
      <c r="F223" s="290"/>
      <c r="G223" s="301"/>
      <c r="H223" s="278"/>
      <c r="I223" s="210"/>
      <c r="J223" s="210"/>
      <c r="K223" s="210"/>
      <c r="L223" s="296"/>
      <c r="M223" s="227"/>
      <c r="N223" s="227"/>
    </row>
    <row r="224" spans="1:14" ht="20.25">
      <c r="A224" s="200"/>
      <c r="B224" s="200"/>
      <c r="C224" s="284"/>
      <c r="D224" s="284"/>
      <c r="E224" s="277"/>
      <c r="F224" s="278"/>
      <c r="G224" s="310"/>
      <c r="H224" s="278"/>
      <c r="I224" s="210"/>
      <c r="J224" s="210"/>
      <c r="K224" s="210"/>
      <c r="L224" s="288"/>
      <c r="M224" s="227"/>
      <c r="N224" s="227"/>
    </row>
    <row r="225" spans="1:14" ht="20.25">
      <c r="A225" s="200"/>
      <c r="B225" s="200"/>
      <c r="C225" s="284"/>
      <c r="D225" s="284"/>
      <c r="E225" s="277"/>
      <c r="F225" s="278"/>
      <c r="G225" s="310"/>
      <c r="H225" s="278"/>
      <c r="I225" s="210"/>
      <c r="J225" s="210"/>
      <c r="K225" s="210"/>
      <c r="L225" s="288"/>
      <c r="M225" s="227"/>
      <c r="N225" s="227"/>
    </row>
    <row r="226" spans="1:14" ht="20.25">
      <c r="A226" s="200"/>
      <c r="B226" s="200"/>
      <c r="C226" s="284"/>
      <c r="D226" s="284"/>
      <c r="E226" s="277"/>
      <c r="F226" s="278"/>
      <c r="G226" s="336"/>
      <c r="H226" s="278"/>
      <c r="I226" s="210"/>
      <c r="J226" s="210"/>
      <c r="K226" s="210"/>
      <c r="L226" s="288"/>
      <c r="M226" s="227"/>
      <c r="N226" s="227"/>
    </row>
    <row r="227" spans="1:14" ht="18">
      <c r="A227" s="200"/>
      <c r="B227" s="200"/>
      <c r="C227" s="284"/>
      <c r="D227" s="284"/>
      <c r="E227" s="277"/>
      <c r="F227" s="278"/>
      <c r="G227" s="306"/>
      <c r="H227" s="278"/>
      <c r="I227" s="210"/>
      <c r="J227" s="210"/>
      <c r="K227" s="210"/>
      <c r="L227" s="288"/>
      <c r="M227" s="227"/>
      <c r="N227" s="227"/>
    </row>
    <row r="228" spans="1:14" ht="20.25">
      <c r="A228" s="200"/>
      <c r="B228" s="200"/>
      <c r="C228" s="284"/>
      <c r="D228" s="284"/>
      <c r="E228" s="277"/>
      <c r="F228" s="278"/>
      <c r="G228" s="337"/>
      <c r="H228" s="280"/>
      <c r="I228" s="210"/>
      <c r="J228" s="210"/>
      <c r="K228" s="210"/>
      <c r="L228" s="297"/>
      <c r="M228" s="227"/>
      <c r="N228" s="227"/>
    </row>
    <row r="229" spans="1:14" ht="20.25">
      <c r="A229" s="200"/>
      <c r="B229" s="200"/>
      <c r="C229" s="284"/>
      <c r="D229" s="284"/>
      <c r="E229" s="277"/>
      <c r="F229" s="278"/>
      <c r="G229" s="312"/>
      <c r="H229" s="280"/>
      <c r="I229" s="210"/>
      <c r="J229" s="210"/>
      <c r="K229" s="210"/>
      <c r="L229" s="288"/>
      <c r="M229" s="227"/>
      <c r="N229" s="227"/>
    </row>
    <row r="230" spans="1:14" ht="20.25">
      <c r="A230" s="200"/>
      <c r="B230" s="200"/>
      <c r="C230" s="284"/>
      <c r="D230" s="284"/>
      <c r="E230" s="277"/>
      <c r="F230" s="278"/>
      <c r="G230" s="337"/>
      <c r="H230" s="337"/>
      <c r="I230" s="210"/>
      <c r="J230" s="210"/>
      <c r="K230" s="210"/>
      <c r="L230" s="297"/>
      <c r="M230" s="227"/>
      <c r="N230" s="227"/>
    </row>
    <row r="231" spans="1:14" ht="20.25">
      <c r="A231" s="200"/>
      <c r="B231" s="200"/>
      <c r="C231" s="284"/>
      <c r="D231" s="284"/>
      <c r="E231" s="277"/>
      <c r="F231" s="278"/>
      <c r="G231" s="312"/>
      <c r="H231" s="280"/>
      <c r="I231" s="210"/>
      <c r="J231" s="210"/>
      <c r="K231" s="210"/>
      <c r="L231" s="288"/>
      <c r="M231" s="227"/>
      <c r="N231" s="227"/>
    </row>
    <row r="232" spans="1:14" ht="18">
      <c r="A232" s="200"/>
      <c r="B232" s="200"/>
      <c r="C232" s="284"/>
      <c r="D232" s="284"/>
      <c r="E232" s="277"/>
      <c r="F232" s="278"/>
      <c r="G232" s="313"/>
      <c r="H232" s="278"/>
      <c r="I232" s="210"/>
      <c r="J232" s="210"/>
      <c r="K232" s="210"/>
      <c r="L232" s="288"/>
      <c r="M232" s="227"/>
      <c r="N232" s="227"/>
    </row>
    <row r="233" spans="1:14" ht="20.25">
      <c r="A233" s="200"/>
      <c r="B233" s="200"/>
      <c r="C233" s="284"/>
      <c r="D233" s="284"/>
      <c r="E233" s="277"/>
      <c r="F233" s="278"/>
      <c r="G233" s="338"/>
      <c r="H233" s="278"/>
      <c r="I233" s="210"/>
      <c r="J233" s="210"/>
      <c r="K233" s="210"/>
      <c r="L233" s="297"/>
      <c r="M233" s="227"/>
      <c r="N233" s="227"/>
    </row>
    <row r="234" spans="1:14" ht="20.25">
      <c r="A234" s="200"/>
      <c r="B234" s="200"/>
      <c r="C234" s="284"/>
      <c r="D234" s="284"/>
      <c r="E234" s="277"/>
      <c r="F234" s="278"/>
      <c r="G234" s="312"/>
      <c r="H234" s="278"/>
      <c r="I234" s="210"/>
      <c r="J234" s="210"/>
      <c r="K234" s="210"/>
      <c r="L234" s="288"/>
      <c r="M234" s="227"/>
      <c r="N234" s="227"/>
    </row>
    <row r="235" spans="1:14" ht="20.25">
      <c r="A235" s="200"/>
      <c r="B235" s="200"/>
      <c r="C235" s="284"/>
      <c r="D235" s="284"/>
      <c r="E235" s="277"/>
      <c r="F235" s="278"/>
      <c r="G235" s="312"/>
      <c r="H235" s="278"/>
      <c r="I235" s="210"/>
      <c r="J235" s="210"/>
      <c r="K235" s="210"/>
      <c r="L235" s="288"/>
      <c r="M235" s="227"/>
      <c r="N235" s="227"/>
    </row>
    <row r="236" spans="1:14" ht="20.25">
      <c r="A236" s="200"/>
      <c r="B236" s="200"/>
      <c r="C236" s="284"/>
      <c r="D236" s="284"/>
      <c r="E236" s="277"/>
      <c r="F236" s="278"/>
      <c r="G236" s="312"/>
      <c r="H236" s="278"/>
      <c r="I236" s="210"/>
      <c r="J236" s="210"/>
      <c r="K236" s="210"/>
      <c r="L236" s="288"/>
      <c r="M236" s="227"/>
      <c r="N236" s="227"/>
    </row>
    <row r="237" spans="1:14" ht="20.25">
      <c r="A237" s="200"/>
      <c r="B237" s="200"/>
      <c r="C237" s="284"/>
      <c r="D237" s="284"/>
      <c r="E237" s="277"/>
      <c r="F237" s="278"/>
      <c r="G237" s="312"/>
      <c r="H237" s="278"/>
      <c r="I237" s="210"/>
      <c r="J237" s="210"/>
      <c r="K237" s="210"/>
      <c r="L237" s="288"/>
      <c r="M237" s="227"/>
      <c r="N237" s="227"/>
    </row>
    <row r="238" spans="1:14" ht="20.25">
      <c r="A238" s="200"/>
      <c r="B238" s="200"/>
      <c r="C238" s="284"/>
      <c r="D238" s="284"/>
      <c r="E238" s="277"/>
      <c r="F238" s="290"/>
      <c r="G238" s="312"/>
      <c r="H238" s="278"/>
      <c r="I238" s="210"/>
      <c r="J238" s="210"/>
      <c r="K238" s="210"/>
      <c r="L238" s="288"/>
      <c r="M238" s="227"/>
      <c r="N238" s="227"/>
    </row>
    <row r="239" spans="1:14" ht="20.25">
      <c r="A239" s="200"/>
      <c r="B239" s="200"/>
      <c r="C239" s="284"/>
      <c r="D239" s="284"/>
      <c r="E239" s="277"/>
      <c r="F239" s="278"/>
      <c r="G239" s="312"/>
      <c r="H239" s="278"/>
      <c r="I239" s="210"/>
      <c r="J239" s="210"/>
      <c r="K239" s="210"/>
      <c r="L239" s="297"/>
      <c r="M239" s="227"/>
      <c r="N239" s="227"/>
    </row>
    <row r="240" spans="1:14" ht="20.25">
      <c r="A240" s="200"/>
      <c r="B240" s="200"/>
      <c r="C240" s="284"/>
      <c r="D240" s="284"/>
      <c r="E240" s="277"/>
      <c r="F240" s="278"/>
      <c r="G240" s="312"/>
      <c r="H240" s="280"/>
      <c r="I240" s="210"/>
      <c r="J240" s="210"/>
      <c r="K240" s="210"/>
      <c r="L240" s="297"/>
      <c r="M240" s="227"/>
      <c r="N240" s="227"/>
    </row>
    <row r="241" spans="1:14" ht="20.25">
      <c r="A241" s="284"/>
      <c r="B241" s="284"/>
      <c r="C241" s="284"/>
      <c r="D241" s="284"/>
      <c r="E241" s="284"/>
      <c r="F241" s="285"/>
      <c r="G241" s="328"/>
      <c r="H241" s="285"/>
      <c r="I241" s="210"/>
      <c r="J241" s="210"/>
      <c r="K241" s="210"/>
      <c r="L241" s="288"/>
      <c r="M241" s="227"/>
      <c r="N241" s="227"/>
    </row>
    <row r="242" spans="1:14" ht="20.25">
      <c r="A242" s="200"/>
      <c r="B242" s="200"/>
      <c r="C242" s="284"/>
      <c r="D242" s="284"/>
      <c r="E242" s="277"/>
      <c r="F242" s="278"/>
      <c r="G242" s="280"/>
      <c r="H242" s="327"/>
      <c r="I242" s="210"/>
      <c r="J242" s="210"/>
      <c r="K242" s="210"/>
      <c r="L242" s="339"/>
      <c r="M242" s="227"/>
      <c r="N242" s="227"/>
    </row>
    <row r="243" spans="1:14" ht="20.25">
      <c r="A243" s="200"/>
      <c r="B243" s="200"/>
      <c r="C243" s="284"/>
      <c r="D243" s="284"/>
      <c r="E243" s="277"/>
      <c r="F243" s="278"/>
      <c r="G243" s="280"/>
      <c r="H243" s="327"/>
      <c r="I243" s="210"/>
      <c r="J243" s="210"/>
      <c r="K243" s="210"/>
      <c r="L243" s="297"/>
      <c r="M243" s="227"/>
      <c r="N243" s="227"/>
    </row>
    <row r="244" spans="1:14" ht="20.25">
      <c r="A244" s="284"/>
      <c r="B244" s="284"/>
      <c r="C244" s="284"/>
      <c r="D244" s="284"/>
      <c r="E244" s="284"/>
      <c r="F244" s="285"/>
      <c r="G244" s="311"/>
      <c r="H244" s="285"/>
      <c r="I244" s="210"/>
      <c r="J244" s="210"/>
      <c r="K244" s="210"/>
      <c r="L244" s="288"/>
      <c r="M244" s="227"/>
      <c r="N244" s="227"/>
    </row>
    <row r="245" spans="1:14" ht="18">
      <c r="A245" s="200"/>
      <c r="B245" s="200"/>
      <c r="C245" s="284"/>
      <c r="D245" s="284"/>
      <c r="E245" s="277"/>
      <c r="F245" s="278"/>
      <c r="G245" s="302"/>
      <c r="H245" s="278"/>
      <c r="I245" s="210"/>
      <c r="J245" s="210"/>
      <c r="K245" s="210"/>
      <c r="L245" s="288"/>
      <c r="M245" s="227"/>
      <c r="N245" s="227"/>
    </row>
    <row r="246" spans="1:14" ht="18">
      <c r="A246" s="323"/>
      <c r="B246" s="323"/>
      <c r="C246" s="324"/>
      <c r="D246" s="324"/>
      <c r="E246" s="324"/>
      <c r="F246" s="323"/>
      <c r="G246" s="323"/>
      <c r="H246" s="323"/>
      <c r="I246" s="325"/>
      <c r="J246" s="325"/>
      <c r="K246" s="325"/>
      <c r="L246" s="326"/>
      <c r="M246" s="227"/>
      <c r="N246" s="227"/>
    </row>
    <row r="247" spans="1:14" ht="20.25">
      <c r="A247" s="200"/>
      <c r="B247" s="200"/>
      <c r="C247" s="284"/>
      <c r="D247" s="284"/>
      <c r="E247" s="277"/>
      <c r="F247" s="278"/>
      <c r="G247" s="310"/>
      <c r="H247" s="280"/>
      <c r="I247" s="210"/>
      <c r="J247" s="210"/>
      <c r="K247" s="340"/>
      <c r="L247" s="297"/>
      <c r="M247" s="227"/>
      <c r="N247" s="227"/>
    </row>
    <row r="248" spans="1:14" ht="20.25">
      <c r="A248" s="200"/>
      <c r="B248" s="200"/>
      <c r="C248" s="284"/>
      <c r="D248" s="284"/>
      <c r="E248" s="277"/>
      <c r="F248" s="278"/>
      <c r="G248" s="310"/>
      <c r="H248" s="280"/>
      <c r="I248" s="210"/>
      <c r="J248" s="210"/>
      <c r="K248" s="210"/>
      <c r="L248" s="341"/>
      <c r="M248" s="227"/>
      <c r="N248" s="227"/>
    </row>
    <row r="249" spans="1:14" ht="20.25">
      <c r="A249" s="200"/>
      <c r="B249" s="200"/>
      <c r="C249" s="284"/>
      <c r="D249" s="284"/>
      <c r="E249" s="277"/>
      <c r="F249" s="278"/>
      <c r="G249" s="310"/>
      <c r="H249" s="280"/>
      <c r="I249" s="210"/>
      <c r="J249" s="210"/>
      <c r="K249" s="210"/>
      <c r="L249" s="297"/>
      <c r="M249" s="227"/>
      <c r="N249" s="227"/>
    </row>
    <row r="250" spans="1:14" ht="18">
      <c r="A250" s="284"/>
      <c r="B250" s="284"/>
      <c r="C250" s="284"/>
      <c r="D250" s="284"/>
      <c r="E250" s="284"/>
      <c r="F250" s="285"/>
      <c r="G250" s="292"/>
      <c r="H250" s="285"/>
      <c r="I250" s="210"/>
      <c r="J250" s="210"/>
      <c r="K250" s="210"/>
      <c r="L250" s="288"/>
      <c r="M250" s="227"/>
      <c r="N250" s="227"/>
    </row>
    <row r="251" spans="1:14" ht="18">
      <c r="A251" s="284"/>
      <c r="B251" s="284"/>
      <c r="C251" s="284"/>
      <c r="D251" s="284"/>
      <c r="E251" s="284"/>
      <c r="F251" s="285"/>
      <c r="G251" s="293"/>
      <c r="H251" s="285"/>
      <c r="I251" s="210"/>
      <c r="J251" s="210"/>
      <c r="K251" s="210"/>
      <c r="L251" s="288"/>
      <c r="M251" s="227"/>
      <c r="N251" s="227"/>
    </row>
    <row r="252" spans="1:14" ht="18">
      <c r="A252" s="284"/>
      <c r="B252" s="284"/>
      <c r="C252" s="284"/>
      <c r="D252" s="284"/>
      <c r="E252" s="284"/>
      <c r="F252" s="285"/>
      <c r="G252" s="293"/>
      <c r="H252" s="285"/>
      <c r="I252" s="210"/>
      <c r="J252" s="210"/>
      <c r="K252" s="210"/>
      <c r="L252" s="288"/>
      <c r="M252" s="227"/>
      <c r="N252" s="227"/>
    </row>
    <row r="253" spans="1:14" ht="18">
      <c r="A253" s="200"/>
      <c r="B253" s="200"/>
      <c r="C253" s="284"/>
      <c r="D253" s="284"/>
      <c r="E253" s="277"/>
      <c r="F253" s="278"/>
      <c r="G253" s="342"/>
      <c r="H253" s="278"/>
      <c r="I253" s="210"/>
      <c r="J253" s="210"/>
      <c r="K253" s="210"/>
      <c r="L253" s="288"/>
      <c r="M253" s="227"/>
      <c r="N253" s="227"/>
    </row>
    <row r="254" spans="1:14" ht="18">
      <c r="A254" s="200"/>
      <c r="B254" s="200"/>
      <c r="C254" s="284"/>
      <c r="D254" s="284"/>
      <c r="E254" s="277"/>
      <c r="F254" s="278"/>
      <c r="G254" s="342"/>
      <c r="H254" s="278"/>
      <c r="I254" s="210"/>
      <c r="J254" s="210"/>
      <c r="K254" s="210"/>
      <c r="L254" s="296"/>
      <c r="M254" s="227"/>
      <c r="N254" s="227"/>
    </row>
    <row r="255" spans="1:14" ht="20.25">
      <c r="A255" s="200"/>
      <c r="B255" s="200"/>
      <c r="C255" s="284"/>
      <c r="D255" s="284"/>
      <c r="E255" s="277"/>
      <c r="F255" s="278"/>
      <c r="G255" s="310"/>
      <c r="H255" s="278"/>
      <c r="I255" s="210"/>
      <c r="J255" s="210"/>
      <c r="K255" s="210"/>
      <c r="L255" s="296"/>
      <c r="M255" s="227"/>
      <c r="N255" s="227"/>
    </row>
    <row r="256" spans="1:14" ht="20.25">
      <c r="A256" s="200"/>
      <c r="B256" s="200"/>
      <c r="C256" s="284"/>
      <c r="D256" s="284"/>
      <c r="E256" s="277"/>
      <c r="F256" s="278"/>
      <c r="G256" s="310"/>
      <c r="H256" s="278"/>
      <c r="I256" s="210"/>
      <c r="J256" s="210"/>
      <c r="K256" s="210"/>
      <c r="L256" s="320"/>
      <c r="M256" s="227"/>
      <c r="N256" s="227"/>
    </row>
    <row r="257" spans="1:14" ht="20.25">
      <c r="A257" s="200"/>
      <c r="B257" s="200"/>
      <c r="C257" s="284"/>
      <c r="D257" s="284"/>
      <c r="E257" s="277"/>
      <c r="F257" s="278"/>
      <c r="G257" s="310"/>
      <c r="H257" s="278"/>
      <c r="I257" s="210"/>
      <c r="J257" s="210"/>
      <c r="K257" s="210"/>
      <c r="L257" s="297"/>
      <c r="M257" s="227"/>
      <c r="N257" s="227"/>
    </row>
    <row r="258" spans="1:14" ht="20.25">
      <c r="A258" s="284"/>
      <c r="B258" s="284"/>
      <c r="C258" s="284"/>
      <c r="D258" s="284"/>
      <c r="E258" s="284"/>
      <c r="F258" s="285"/>
      <c r="G258" s="318"/>
      <c r="H258" s="284"/>
      <c r="I258" s="210"/>
      <c r="J258" s="210"/>
      <c r="K258" s="210"/>
      <c r="L258" s="288"/>
      <c r="M258" s="227"/>
      <c r="N258" s="227"/>
    </row>
    <row r="259" spans="1:14" ht="20.25">
      <c r="A259" s="284"/>
      <c r="B259" s="284"/>
      <c r="C259" s="284"/>
      <c r="D259" s="284"/>
      <c r="E259" s="284"/>
      <c r="F259" s="285"/>
      <c r="G259" s="318"/>
      <c r="H259" s="284"/>
      <c r="I259" s="210"/>
      <c r="J259" s="210"/>
      <c r="K259" s="210"/>
      <c r="L259" s="288"/>
      <c r="M259" s="227"/>
      <c r="N259" s="227"/>
    </row>
    <row r="260" spans="1:14" ht="20.25">
      <c r="A260" s="284"/>
      <c r="B260" s="284"/>
      <c r="C260" s="284"/>
      <c r="D260" s="284"/>
      <c r="E260" s="284"/>
      <c r="F260" s="285"/>
      <c r="G260" s="318"/>
      <c r="H260" s="284"/>
      <c r="I260" s="210"/>
      <c r="J260" s="210"/>
      <c r="K260" s="210"/>
      <c r="L260" s="288"/>
      <c r="M260" s="227"/>
      <c r="N260" s="227"/>
    </row>
    <row r="261" spans="1:14" ht="20.25">
      <c r="A261" s="284"/>
      <c r="B261" s="284"/>
      <c r="C261" s="284"/>
      <c r="D261" s="284"/>
      <c r="E261" s="284"/>
      <c r="F261" s="285"/>
      <c r="G261" s="318"/>
      <c r="H261" s="284"/>
      <c r="I261" s="210"/>
      <c r="J261" s="210"/>
      <c r="K261" s="210"/>
      <c r="L261" s="288"/>
      <c r="M261" s="227"/>
      <c r="N261" s="227"/>
    </row>
    <row r="262" spans="1:14" ht="20.25">
      <c r="A262" s="284"/>
      <c r="B262" s="284"/>
      <c r="C262" s="284"/>
      <c r="D262" s="284"/>
      <c r="E262" s="284"/>
      <c r="F262" s="285"/>
      <c r="G262" s="318"/>
      <c r="H262" s="284"/>
      <c r="I262" s="210"/>
      <c r="J262" s="210"/>
      <c r="K262" s="210"/>
      <c r="L262" s="288"/>
      <c r="M262" s="227"/>
      <c r="N262" s="227"/>
    </row>
    <row r="263" spans="1:14" ht="20.25">
      <c r="A263" s="284"/>
      <c r="B263" s="284"/>
      <c r="C263" s="284"/>
      <c r="D263" s="284"/>
      <c r="E263" s="284"/>
      <c r="F263" s="285"/>
      <c r="G263" s="318"/>
      <c r="H263" s="284"/>
      <c r="I263" s="210"/>
      <c r="J263" s="210"/>
      <c r="K263" s="210"/>
      <c r="L263" s="343"/>
      <c r="M263" s="227"/>
      <c r="N263" s="227"/>
    </row>
    <row r="264" spans="1:14" ht="20.25">
      <c r="A264" s="284"/>
      <c r="B264" s="284"/>
      <c r="C264" s="284"/>
      <c r="D264" s="284"/>
      <c r="E264" s="284"/>
      <c r="F264" s="285"/>
      <c r="G264" s="318"/>
      <c r="H264" s="292"/>
      <c r="I264" s="344"/>
      <c r="J264" s="344"/>
      <c r="K264" s="344"/>
      <c r="L264" s="345"/>
      <c r="M264" s="227"/>
      <c r="N264" s="227"/>
    </row>
    <row r="265" spans="1:14" ht="18">
      <c r="A265" s="284"/>
      <c r="B265" s="284"/>
      <c r="C265" s="284"/>
      <c r="D265" s="284"/>
      <c r="E265" s="284"/>
      <c r="F265" s="285"/>
      <c r="G265" s="319"/>
      <c r="H265" s="292"/>
      <c r="I265" s="344"/>
      <c r="J265" s="344"/>
      <c r="K265" s="344"/>
      <c r="L265" s="345"/>
      <c r="M265" s="227"/>
      <c r="N265" s="227"/>
    </row>
    <row r="266" spans="1:14" ht="18">
      <c r="A266" s="284"/>
      <c r="B266" s="284"/>
      <c r="C266" s="284"/>
      <c r="D266" s="284"/>
      <c r="E266" s="284"/>
      <c r="F266" s="285"/>
      <c r="G266" s="319"/>
      <c r="H266" s="292"/>
      <c r="I266" s="344"/>
      <c r="J266" s="344"/>
      <c r="K266" s="344"/>
      <c r="L266" s="345"/>
      <c r="M266" s="227"/>
      <c r="N266" s="227"/>
    </row>
    <row r="267" spans="1:14" ht="18">
      <c r="A267" s="284"/>
      <c r="B267" s="284"/>
      <c r="C267" s="284"/>
      <c r="D267" s="284"/>
      <c r="E267" s="284"/>
      <c r="F267" s="285"/>
      <c r="G267" s="319"/>
      <c r="H267" s="292"/>
      <c r="I267" s="344"/>
      <c r="J267" s="344"/>
      <c r="K267" s="344"/>
      <c r="L267" s="345"/>
      <c r="M267" s="227"/>
      <c r="N267" s="227"/>
    </row>
    <row r="268" spans="1:14" ht="18">
      <c r="A268" s="284"/>
      <c r="B268" s="284"/>
      <c r="C268" s="284"/>
      <c r="D268" s="284"/>
      <c r="E268" s="284"/>
      <c r="F268" s="285"/>
      <c r="G268" s="319"/>
      <c r="H268" s="292"/>
      <c r="I268" s="346"/>
      <c r="J268" s="346"/>
      <c r="K268" s="346"/>
      <c r="L268" s="347"/>
      <c r="M268" s="227"/>
      <c r="N268" s="227"/>
    </row>
    <row r="269" spans="1:14" ht="18">
      <c r="A269" s="284"/>
      <c r="B269" s="284"/>
      <c r="C269" s="284"/>
      <c r="D269" s="284"/>
      <c r="E269" s="284"/>
      <c r="F269" s="285"/>
      <c r="G269" s="319"/>
      <c r="H269" s="284"/>
      <c r="I269" s="346"/>
      <c r="J269" s="346"/>
      <c r="K269" s="346"/>
      <c r="L269" s="347"/>
      <c r="M269" s="227"/>
      <c r="N269" s="227"/>
    </row>
    <row r="270" spans="1:14" ht="18">
      <c r="A270" s="284"/>
      <c r="B270" s="284"/>
      <c r="C270" s="284"/>
      <c r="D270" s="284"/>
      <c r="E270" s="284"/>
      <c r="F270" s="285"/>
      <c r="G270" s="319"/>
      <c r="H270" s="284"/>
      <c r="I270" s="346"/>
      <c r="J270" s="346"/>
      <c r="K270" s="346"/>
      <c r="L270" s="347"/>
      <c r="M270" s="227"/>
      <c r="N270" s="227"/>
    </row>
    <row r="271" spans="1:14" ht="18">
      <c r="A271" s="284"/>
      <c r="B271" s="284"/>
      <c r="C271" s="284"/>
      <c r="D271" s="284"/>
      <c r="E271" s="284"/>
      <c r="F271" s="285"/>
      <c r="G271" s="319"/>
      <c r="H271" s="284"/>
      <c r="I271" s="346"/>
      <c r="J271" s="346"/>
      <c r="K271" s="346"/>
      <c r="L271" s="347"/>
      <c r="M271" s="227"/>
      <c r="N271" s="227"/>
    </row>
    <row r="272" spans="1:14" ht="18">
      <c r="A272" s="284"/>
      <c r="B272" s="284"/>
      <c r="C272" s="284"/>
      <c r="D272" s="284"/>
      <c r="E272" s="284"/>
      <c r="F272" s="285"/>
      <c r="G272" s="319"/>
      <c r="H272" s="284"/>
      <c r="I272" s="346"/>
      <c r="J272" s="346"/>
      <c r="K272" s="346"/>
      <c r="L272" s="347"/>
      <c r="M272" s="227"/>
      <c r="N272" s="227"/>
    </row>
    <row r="273" spans="1:14" ht="15.75">
      <c r="A273" s="284"/>
      <c r="B273" s="284"/>
      <c r="C273" s="284"/>
      <c r="D273" s="284"/>
      <c r="E273" s="284"/>
      <c r="F273" s="285"/>
      <c r="G273" s="319"/>
      <c r="H273" s="284"/>
      <c r="I273" s="346"/>
      <c r="J273" s="346"/>
      <c r="K273" s="346"/>
      <c r="L273" s="348"/>
      <c r="M273" s="227"/>
      <c r="N273" s="227"/>
    </row>
    <row r="274" spans="1:14" ht="18">
      <c r="A274" s="284"/>
      <c r="B274" s="284"/>
      <c r="C274" s="284"/>
      <c r="D274" s="284"/>
      <c r="E274" s="284"/>
      <c r="F274" s="285"/>
      <c r="G274" s="319"/>
      <c r="H274" s="284"/>
      <c r="I274" s="346"/>
      <c r="J274" s="346"/>
      <c r="K274" s="346"/>
      <c r="L274" s="347"/>
      <c r="M274" s="227"/>
      <c r="N274" s="227"/>
    </row>
    <row r="275" spans="1:14" ht="18">
      <c r="A275" s="284"/>
      <c r="B275" s="284"/>
      <c r="C275" s="284"/>
      <c r="D275" s="284"/>
      <c r="E275" s="284"/>
      <c r="F275" s="285"/>
      <c r="G275" s="319"/>
      <c r="H275" s="284"/>
      <c r="I275" s="346"/>
      <c r="J275" s="346"/>
      <c r="K275" s="346"/>
      <c r="L275" s="347"/>
      <c r="M275" s="227"/>
      <c r="N275" s="227"/>
    </row>
    <row r="276" spans="1:14" ht="18">
      <c r="A276" s="284"/>
      <c r="B276" s="284"/>
      <c r="C276" s="284"/>
      <c r="D276" s="284"/>
      <c r="E276" s="284"/>
      <c r="F276" s="285"/>
      <c r="G276" s="319"/>
      <c r="H276" s="284"/>
      <c r="I276" s="346"/>
      <c r="J276" s="346"/>
      <c r="K276" s="346"/>
      <c r="L276" s="345"/>
      <c r="M276" s="227"/>
      <c r="N276" s="227"/>
    </row>
    <row r="277" spans="1:14" ht="18">
      <c r="A277" s="284"/>
      <c r="B277" s="284"/>
      <c r="C277" s="284"/>
      <c r="D277" s="284"/>
      <c r="E277" s="284"/>
      <c r="F277" s="285"/>
      <c r="G277" s="319"/>
      <c r="H277" s="284"/>
      <c r="I277" s="346"/>
      <c r="J277" s="346"/>
      <c r="K277" s="346"/>
      <c r="L277" s="345"/>
      <c r="M277" s="227"/>
      <c r="N277" s="227"/>
    </row>
    <row r="278" spans="1:14" ht="18">
      <c r="A278" s="284"/>
      <c r="B278" s="284"/>
      <c r="C278" s="284"/>
      <c r="D278" s="284"/>
      <c r="E278" s="284"/>
      <c r="F278" s="285"/>
      <c r="G278" s="319"/>
      <c r="H278" s="284"/>
      <c r="I278" s="346"/>
      <c r="J278" s="346"/>
      <c r="K278" s="346"/>
      <c r="L278" s="347"/>
      <c r="M278" s="227"/>
      <c r="N278" s="227"/>
    </row>
    <row r="279" spans="1:14" ht="18">
      <c r="A279" s="284"/>
      <c r="B279" s="284"/>
      <c r="C279" s="284"/>
      <c r="D279" s="284"/>
      <c r="E279" s="284"/>
      <c r="F279" s="285"/>
      <c r="G279" s="319"/>
      <c r="H279" s="284"/>
      <c r="I279" s="346"/>
      <c r="J279" s="346"/>
      <c r="K279" s="346"/>
      <c r="L279" s="347"/>
      <c r="M279" s="227"/>
      <c r="N279" s="227"/>
    </row>
    <row r="280" spans="1:14" ht="18">
      <c r="A280" s="284"/>
      <c r="B280" s="284"/>
      <c r="C280" s="319"/>
      <c r="D280" s="284"/>
      <c r="E280" s="284"/>
      <c r="F280" s="285"/>
      <c r="G280" s="319"/>
      <c r="H280" s="284"/>
      <c r="I280" s="346"/>
      <c r="J280" s="346"/>
      <c r="K280" s="346"/>
      <c r="L280" s="345"/>
      <c r="M280" s="227"/>
      <c r="N280" s="227"/>
    </row>
    <row r="281" spans="1:14" ht="18">
      <c r="A281" s="284"/>
      <c r="B281" s="284"/>
      <c r="C281" s="319"/>
      <c r="D281" s="284"/>
      <c r="E281" s="284"/>
      <c r="F281" s="285"/>
      <c r="G281" s="319"/>
      <c r="H281" s="284"/>
      <c r="I281" s="346"/>
      <c r="J281" s="346"/>
      <c r="K281" s="346"/>
      <c r="L281" s="345"/>
      <c r="M281" s="227"/>
      <c r="N281" s="227"/>
    </row>
    <row r="282" spans="1:14" ht="18">
      <c r="A282" s="284"/>
      <c r="B282" s="284"/>
      <c r="C282" s="319"/>
      <c r="D282" s="284"/>
      <c r="E282" s="284"/>
      <c r="F282" s="285"/>
      <c r="G282" s="319"/>
      <c r="H282" s="284"/>
      <c r="I282" s="346"/>
      <c r="J282" s="346"/>
      <c r="K282" s="346"/>
      <c r="L282" s="345"/>
      <c r="M282" s="227"/>
      <c r="N282" s="227"/>
    </row>
    <row r="283" spans="1:14" ht="18">
      <c r="A283" s="284"/>
      <c r="B283" s="284"/>
      <c r="C283" s="319"/>
      <c r="D283" s="284"/>
      <c r="E283" s="284"/>
      <c r="F283" s="285"/>
      <c r="G283" s="319"/>
      <c r="H283" s="284"/>
      <c r="I283" s="346"/>
      <c r="J283" s="346"/>
      <c r="K283" s="346"/>
      <c r="L283" s="345"/>
      <c r="M283" s="227"/>
      <c r="N283" s="227"/>
    </row>
    <row r="284" spans="1:14" ht="18">
      <c r="A284" s="284"/>
      <c r="B284" s="284"/>
      <c r="C284" s="319"/>
      <c r="D284" s="284"/>
      <c r="E284" s="284"/>
      <c r="F284" s="285"/>
      <c r="G284" s="319"/>
      <c r="H284" s="284"/>
      <c r="I284" s="346"/>
      <c r="J284" s="346"/>
      <c r="K284" s="346"/>
      <c r="L284" s="345"/>
      <c r="M284" s="227"/>
      <c r="N284" s="227"/>
    </row>
    <row r="285" spans="1:14" ht="18">
      <c r="A285" s="284"/>
      <c r="B285" s="284"/>
      <c r="C285" s="319"/>
      <c r="D285" s="284"/>
      <c r="E285" s="284"/>
      <c r="F285" s="285"/>
      <c r="G285" s="319"/>
      <c r="H285" s="284"/>
      <c r="I285" s="346"/>
      <c r="J285" s="346"/>
      <c r="K285" s="346"/>
      <c r="L285" s="345"/>
      <c r="M285" s="227"/>
      <c r="N285" s="227"/>
    </row>
    <row r="286" spans="1:14" ht="18">
      <c r="A286" s="284"/>
      <c r="B286" s="284"/>
      <c r="C286" s="319"/>
      <c r="D286" s="284"/>
      <c r="E286" s="284"/>
      <c r="F286" s="285"/>
      <c r="G286" s="319"/>
      <c r="H286" s="284"/>
      <c r="I286" s="346"/>
      <c r="J286" s="346"/>
      <c r="K286" s="346"/>
      <c r="L286" s="345"/>
      <c r="M286" s="227"/>
      <c r="N286" s="227"/>
    </row>
    <row r="287" spans="1:14" ht="18">
      <c r="A287" s="284"/>
      <c r="B287" s="284"/>
      <c r="C287" s="319"/>
      <c r="D287" s="284"/>
      <c r="E287" s="284"/>
      <c r="F287" s="285"/>
      <c r="G287" s="319"/>
      <c r="H287" s="284"/>
      <c r="I287" s="346"/>
      <c r="J287" s="346"/>
      <c r="K287" s="346"/>
      <c r="L287" s="345"/>
      <c r="M287" s="227"/>
      <c r="N287" s="227"/>
    </row>
    <row r="288" spans="1:14" ht="18">
      <c r="A288" s="200"/>
      <c r="B288" s="200"/>
      <c r="C288" s="284"/>
      <c r="D288" s="284"/>
      <c r="E288" s="277"/>
      <c r="F288" s="278"/>
      <c r="G288" s="349"/>
      <c r="H288" s="200"/>
      <c r="I288" s="210"/>
      <c r="J288" s="210"/>
      <c r="K288" s="210"/>
      <c r="L288" s="98"/>
      <c r="M288" s="227"/>
      <c r="N288" s="227"/>
    </row>
    <row r="289" spans="1:14" ht="18">
      <c r="A289" s="200"/>
      <c r="B289" s="200"/>
      <c r="C289" s="284"/>
      <c r="D289" s="284"/>
      <c r="E289" s="277"/>
      <c r="F289" s="278"/>
      <c r="G289" s="290"/>
      <c r="H289" s="200"/>
      <c r="I289" s="210"/>
      <c r="J289" s="210"/>
      <c r="K289" s="210"/>
      <c r="L289" s="98"/>
      <c r="M289" s="227"/>
      <c r="N289" s="227"/>
    </row>
    <row r="290" spans="1:14" ht="18">
      <c r="A290" s="200"/>
      <c r="B290" s="200"/>
      <c r="C290" s="284"/>
      <c r="D290" s="284"/>
      <c r="E290" s="277"/>
      <c r="F290" s="278"/>
      <c r="G290" s="200"/>
      <c r="H290" s="200"/>
      <c r="I290" s="210"/>
      <c r="J290" s="210"/>
      <c r="K290" s="210"/>
      <c r="L290" s="98"/>
      <c r="M290" s="227"/>
      <c r="N290" s="227"/>
    </row>
    <row r="291" spans="1:14" ht="18">
      <c r="A291" s="350"/>
      <c r="B291" s="350"/>
      <c r="C291" s="351"/>
      <c r="D291" s="351"/>
      <c r="E291" s="351"/>
      <c r="F291" s="350"/>
      <c r="G291" s="350"/>
      <c r="H291" s="350"/>
      <c r="I291" s="352"/>
      <c r="J291" s="352"/>
      <c r="K291" s="352"/>
      <c r="L291" s="353"/>
      <c r="M291" s="227"/>
      <c r="N291" s="227"/>
    </row>
    <row r="292" spans="1:14" ht="20.25">
      <c r="A292" s="200"/>
      <c r="B292" s="200"/>
      <c r="C292" s="284"/>
      <c r="D292" s="284"/>
      <c r="E292" s="277"/>
      <c r="F292" s="278"/>
      <c r="G292" s="331"/>
      <c r="H292" s="354"/>
      <c r="I292" s="210"/>
      <c r="J292" s="210"/>
      <c r="K292" s="210"/>
      <c r="L292" s="355"/>
      <c r="M292" s="227"/>
      <c r="N292" s="227"/>
    </row>
    <row r="293" spans="1:14" ht="18">
      <c r="A293" s="200"/>
      <c r="B293" s="200"/>
      <c r="C293" s="200"/>
      <c r="D293" s="200"/>
      <c r="E293" s="277"/>
      <c r="F293" s="278"/>
      <c r="G293" s="200"/>
      <c r="H293" s="200"/>
      <c r="I293" s="210"/>
      <c r="J293" s="210"/>
      <c r="K293" s="210"/>
      <c r="L293" s="98"/>
      <c r="M293" s="227"/>
      <c r="N293" s="227"/>
    </row>
    <row r="294" spans="1:14" ht="18">
      <c r="A294" s="350"/>
      <c r="B294" s="350"/>
      <c r="C294" s="351"/>
      <c r="D294" s="351"/>
      <c r="E294" s="351"/>
      <c r="F294" s="350"/>
      <c r="G294" s="350"/>
      <c r="H294" s="350"/>
      <c r="I294" s="356"/>
      <c r="J294" s="356"/>
      <c r="K294" s="356"/>
      <c r="L294" s="353"/>
      <c r="M294" s="227"/>
      <c r="N294" s="227"/>
    </row>
    <row r="295" spans="1:14" ht="19.5">
      <c r="A295" s="351"/>
      <c r="B295" s="351"/>
      <c r="C295" s="351"/>
      <c r="D295" s="351"/>
      <c r="E295" s="351"/>
      <c r="F295" s="351"/>
      <c r="G295" s="351"/>
      <c r="H295" s="351"/>
      <c r="I295" s="357"/>
      <c r="J295" s="357"/>
      <c r="K295" s="357"/>
      <c r="L295" s="358"/>
      <c r="M295" s="227"/>
      <c r="N295" s="227"/>
    </row>
    <row r="296" spans="1:14" ht="18">
      <c r="A296" s="2"/>
      <c r="B296" s="2"/>
      <c r="C296" s="2"/>
      <c r="D296" s="2"/>
      <c r="E296" s="97"/>
      <c r="F296" s="97"/>
      <c r="G296" s="97"/>
      <c r="H296" s="98"/>
      <c r="I296" s="227"/>
      <c r="J296" s="227"/>
      <c r="K296" s="227"/>
      <c r="L296" s="227"/>
      <c r="M296" s="227"/>
      <c r="N296" s="227"/>
    </row>
    <row r="297" spans="1:14" ht="12.75">
      <c r="A297" s="227"/>
      <c r="B297" s="227"/>
      <c r="C297" s="227"/>
      <c r="D297" s="227"/>
      <c r="E297" s="227"/>
      <c r="F297" s="227"/>
      <c r="G297" s="227"/>
      <c r="H297" s="227"/>
      <c r="I297" s="227"/>
      <c r="J297" s="227"/>
      <c r="K297" s="227"/>
      <c r="L297" s="227"/>
      <c r="M297" s="227"/>
      <c r="N297" s="227"/>
    </row>
    <row r="298" spans="1:14" ht="12.75">
      <c r="A298" s="227"/>
      <c r="B298" s="227"/>
      <c r="C298" s="359"/>
      <c r="D298" s="359"/>
      <c r="E298" s="359"/>
      <c r="F298" s="227"/>
      <c r="G298" s="227"/>
      <c r="H298" s="227"/>
      <c r="I298" s="227"/>
      <c r="J298" s="227"/>
      <c r="K298" s="227"/>
      <c r="L298" s="227"/>
      <c r="M298" s="227"/>
      <c r="N298" s="227"/>
    </row>
    <row r="299" spans="1:14" ht="12.75">
      <c r="A299" s="227"/>
      <c r="B299" s="227"/>
      <c r="C299" s="227"/>
      <c r="D299" s="227"/>
      <c r="E299" s="227"/>
      <c r="F299" s="227"/>
      <c r="G299" s="227"/>
      <c r="H299" s="227"/>
      <c r="I299" s="227"/>
      <c r="J299" s="227"/>
      <c r="K299" s="227"/>
      <c r="L299" s="227"/>
      <c r="M299" s="227"/>
      <c r="N299" s="227"/>
    </row>
    <row r="300" spans="1:14" ht="12.75">
      <c r="A300" s="227"/>
      <c r="B300" s="227"/>
      <c r="C300" s="227"/>
      <c r="D300" s="227"/>
      <c r="E300" s="227"/>
      <c r="F300" s="227"/>
      <c r="G300" s="227"/>
      <c r="H300" s="227"/>
      <c r="I300" s="227"/>
      <c r="J300" s="227"/>
      <c r="K300" s="227"/>
      <c r="L300" s="227"/>
      <c r="M300" s="227"/>
      <c r="N300" s="227"/>
    </row>
    <row r="301" spans="1:14" ht="12.75">
      <c r="A301" s="227"/>
      <c r="B301" s="227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27"/>
    </row>
    <row r="302" spans="1:14" ht="12.75">
      <c r="A302" s="227"/>
      <c r="B302" s="227"/>
      <c r="C302" s="227"/>
      <c r="D302" s="227"/>
      <c r="E302" s="227"/>
      <c r="F302" s="227"/>
      <c r="G302" s="227"/>
      <c r="H302" s="227"/>
      <c r="I302" s="227"/>
      <c r="J302" s="227"/>
      <c r="K302" s="227"/>
      <c r="L302" s="227"/>
      <c r="M302" s="227"/>
      <c r="N302" s="227"/>
    </row>
    <row r="303" spans="1:14" ht="12.75">
      <c r="A303" s="227"/>
      <c r="B303" s="227"/>
      <c r="C303" s="227"/>
      <c r="D303" s="227"/>
      <c r="E303" s="227"/>
      <c r="F303" s="227"/>
      <c r="G303" s="227"/>
      <c r="H303" s="227"/>
      <c r="I303" s="227"/>
      <c r="J303" s="227"/>
      <c r="K303" s="227"/>
      <c r="L303" s="227"/>
      <c r="M303" s="227"/>
      <c r="N303" s="227"/>
    </row>
    <row r="304" spans="1:14" ht="12.75">
      <c r="A304" s="227"/>
      <c r="B304" s="227"/>
      <c r="C304" s="227"/>
      <c r="D304" s="227"/>
      <c r="E304" s="227"/>
      <c r="F304" s="227"/>
      <c r="G304" s="227"/>
      <c r="H304" s="227"/>
      <c r="I304" s="227"/>
      <c r="J304" s="227"/>
      <c r="K304" s="227"/>
      <c r="L304" s="227"/>
      <c r="M304" s="227"/>
      <c r="N304" s="227"/>
    </row>
    <row r="305" spans="1:14" ht="12.75">
      <c r="A305" s="227"/>
      <c r="B305" s="227"/>
      <c r="C305" s="227"/>
      <c r="D305" s="227"/>
      <c r="E305" s="227"/>
      <c r="F305" s="227"/>
      <c r="G305" s="227"/>
      <c r="H305" s="227"/>
      <c r="I305" s="227"/>
      <c r="J305" s="227"/>
      <c r="K305" s="227"/>
      <c r="L305" s="227"/>
      <c r="M305" s="227"/>
      <c r="N305" s="227"/>
    </row>
    <row r="306" spans="1:14" ht="12.75">
      <c r="A306" s="227"/>
      <c r="B306" s="227"/>
      <c r="C306" s="227"/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227"/>
    </row>
    <row r="307" spans="1:14" ht="12.75">
      <c r="A307" s="227"/>
      <c r="B307" s="227"/>
      <c r="C307" s="227"/>
      <c r="D307" s="359"/>
      <c r="E307" s="227"/>
      <c r="F307" s="227"/>
      <c r="G307" s="227"/>
      <c r="H307" s="227"/>
      <c r="I307" s="227"/>
      <c r="J307" s="227"/>
      <c r="K307" s="227"/>
      <c r="L307" s="227"/>
      <c r="M307" s="227"/>
      <c r="N307" s="227"/>
    </row>
    <row r="308" spans="1:14" ht="12.75">
      <c r="A308" s="227"/>
      <c r="B308" s="227"/>
      <c r="C308" s="227"/>
      <c r="D308" s="227"/>
      <c r="E308" s="227"/>
      <c r="F308" s="227"/>
      <c r="G308" s="227"/>
      <c r="H308" s="227"/>
      <c r="I308" s="227"/>
      <c r="J308" s="227"/>
      <c r="K308" s="227"/>
      <c r="L308" s="227"/>
      <c r="M308" s="227"/>
      <c r="N308" s="227"/>
    </row>
    <row r="309" spans="1:14" ht="12.75">
      <c r="A309" s="227"/>
      <c r="B309" s="227"/>
      <c r="C309" s="227"/>
      <c r="D309" s="227"/>
      <c r="E309" s="227"/>
      <c r="F309" s="227"/>
      <c r="G309" s="227"/>
      <c r="H309" s="227"/>
      <c r="I309" s="227"/>
      <c r="J309" s="227"/>
      <c r="K309" s="227"/>
      <c r="L309" s="227"/>
      <c r="M309" s="227"/>
      <c r="N309" s="227"/>
    </row>
    <row r="310" spans="1:14" ht="20.25">
      <c r="A310" s="200"/>
      <c r="B310" s="200"/>
      <c r="C310" s="200"/>
      <c r="D310" s="200"/>
      <c r="E310" s="200"/>
      <c r="F310" s="278"/>
      <c r="G310" s="331"/>
      <c r="H310" s="305"/>
      <c r="I310" s="360"/>
      <c r="J310" s="360"/>
      <c r="K310" s="360"/>
      <c r="L310" s="296"/>
      <c r="M310" s="227"/>
      <c r="N310" s="227"/>
    </row>
    <row r="311" spans="1:14" ht="18">
      <c r="A311" s="200"/>
      <c r="B311" s="200"/>
      <c r="C311" s="200"/>
      <c r="D311" s="200"/>
      <c r="E311" s="200"/>
      <c r="F311" s="278"/>
      <c r="G311" s="349"/>
      <c r="H311" s="305"/>
      <c r="I311" s="360"/>
      <c r="J311" s="360"/>
      <c r="K311" s="360"/>
      <c r="L311" s="296"/>
      <c r="M311" s="227"/>
      <c r="N311" s="227"/>
    </row>
    <row r="312" spans="1:14" ht="18">
      <c r="A312" s="200"/>
      <c r="B312" s="200"/>
      <c r="C312" s="200"/>
      <c r="D312" s="200"/>
      <c r="E312" s="200"/>
      <c r="F312" s="278"/>
      <c r="G312" s="349"/>
      <c r="H312" s="305"/>
      <c r="I312" s="360"/>
      <c r="J312" s="360"/>
      <c r="K312" s="360"/>
      <c r="L312" s="296"/>
      <c r="M312" s="227"/>
      <c r="N312" s="227"/>
    </row>
    <row r="313" spans="1:14" ht="18">
      <c r="A313" s="200"/>
      <c r="B313" s="200"/>
      <c r="C313" s="200"/>
      <c r="D313" s="200"/>
      <c r="E313" s="200"/>
      <c r="F313" s="278"/>
      <c r="G313" s="349"/>
      <c r="H313" s="305"/>
      <c r="I313" s="360"/>
      <c r="J313" s="360"/>
      <c r="K313" s="360"/>
      <c r="L313" s="296"/>
      <c r="M313" s="227"/>
      <c r="N313" s="227"/>
    </row>
    <row r="314" spans="1:14" ht="46.5" customHeight="1">
      <c r="A314" s="301"/>
      <c r="B314" s="301"/>
      <c r="C314" s="301"/>
      <c r="D314" s="301"/>
      <c r="E314" s="301"/>
      <c r="F314" s="301"/>
      <c r="G314" s="301"/>
      <c r="H314" s="301"/>
      <c r="I314" s="344"/>
      <c r="J314" s="344"/>
      <c r="K314" s="344"/>
      <c r="L314" s="345"/>
      <c r="M314" s="227"/>
      <c r="N314" s="227"/>
    </row>
    <row r="315" spans="1:14" ht="18">
      <c r="A315" s="200"/>
      <c r="B315" s="200"/>
      <c r="C315" s="200"/>
      <c r="D315" s="200"/>
      <c r="E315" s="200"/>
      <c r="F315" s="278"/>
      <c r="G315" s="349"/>
      <c r="H315" s="305"/>
      <c r="I315" s="210"/>
      <c r="J315" s="210"/>
      <c r="K315" s="210"/>
      <c r="L315" s="296"/>
      <c r="M315" s="227"/>
      <c r="N315" s="227"/>
    </row>
    <row r="316" spans="1:14" ht="18">
      <c r="A316" s="200"/>
      <c r="B316" s="200"/>
      <c r="C316" s="200"/>
      <c r="D316" s="200"/>
      <c r="E316" s="200"/>
      <c r="F316" s="278"/>
      <c r="G316" s="349"/>
      <c r="H316" s="200"/>
      <c r="I316" s="210"/>
      <c r="J316" s="210"/>
      <c r="K316" s="210"/>
      <c r="L316" s="296"/>
      <c r="M316" s="227"/>
      <c r="N316" s="227"/>
    </row>
    <row r="317" spans="1:14" ht="18">
      <c r="A317" s="200"/>
      <c r="B317" s="200"/>
      <c r="C317" s="200"/>
      <c r="D317" s="200"/>
      <c r="E317" s="200"/>
      <c r="F317" s="278"/>
      <c r="G317" s="349"/>
      <c r="H317" s="200"/>
      <c r="I317" s="210"/>
      <c r="J317" s="210"/>
      <c r="K317" s="210"/>
      <c r="L317" s="296"/>
      <c r="M317" s="227"/>
      <c r="N317" s="227"/>
    </row>
    <row r="318" spans="1:14" ht="18">
      <c r="A318" s="200"/>
      <c r="B318" s="200"/>
      <c r="C318" s="200"/>
      <c r="D318" s="200"/>
      <c r="E318" s="200"/>
      <c r="F318" s="278"/>
      <c r="G318" s="349"/>
      <c r="H318" s="200"/>
      <c r="I318" s="210"/>
      <c r="J318" s="210"/>
      <c r="K318" s="210"/>
      <c r="L318" s="296"/>
      <c r="M318" s="227"/>
      <c r="N318" s="227"/>
    </row>
    <row r="319" spans="1:14" ht="18">
      <c r="A319" s="200"/>
      <c r="B319" s="200"/>
      <c r="C319" s="200"/>
      <c r="D319" s="200"/>
      <c r="E319" s="200"/>
      <c r="F319" s="278"/>
      <c r="G319" s="349"/>
      <c r="H319" s="200"/>
      <c r="I319" s="210"/>
      <c r="J319" s="210"/>
      <c r="K319" s="210"/>
      <c r="L319" s="296"/>
      <c r="M319" s="227"/>
      <c r="N319" s="227"/>
    </row>
    <row r="320" spans="1:14" ht="15.75">
      <c r="A320" s="200"/>
      <c r="B320" s="200"/>
      <c r="C320" s="200"/>
      <c r="D320" s="200"/>
      <c r="E320" s="200"/>
      <c r="F320" s="278"/>
      <c r="G320" s="349"/>
      <c r="H320" s="200"/>
      <c r="I320" s="210"/>
      <c r="J320" s="210"/>
      <c r="K320" s="210"/>
      <c r="L320" s="361"/>
      <c r="M320" s="227"/>
      <c r="N320" s="227"/>
    </row>
    <row r="321" spans="1:14" ht="18">
      <c r="A321" s="200"/>
      <c r="B321" s="200"/>
      <c r="C321" s="200"/>
      <c r="D321" s="200"/>
      <c r="E321" s="200"/>
      <c r="F321" s="278"/>
      <c r="G321" s="349"/>
      <c r="H321" s="200"/>
      <c r="I321" s="210"/>
      <c r="J321" s="210"/>
      <c r="K321" s="210"/>
      <c r="L321" s="296"/>
      <c r="M321" s="227"/>
      <c r="N321" s="227"/>
    </row>
    <row r="322" spans="1:14" ht="18">
      <c r="A322" s="200"/>
      <c r="B322" s="200"/>
      <c r="C322" s="200"/>
      <c r="D322" s="200"/>
      <c r="E322" s="200"/>
      <c r="F322" s="278"/>
      <c r="G322" s="349"/>
      <c r="H322" s="200"/>
      <c r="I322" s="210"/>
      <c r="J322" s="210"/>
      <c r="K322" s="210"/>
      <c r="L322" s="296"/>
      <c r="M322" s="227"/>
      <c r="N322" s="227"/>
    </row>
    <row r="323" spans="1:14" ht="18">
      <c r="A323" s="200"/>
      <c r="B323" s="200"/>
      <c r="C323" s="200"/>
      <c r="D323" s="200"/>
      <c r="E323" s="200"/>
      <c r="F323" s="278"/>
      <c r="G323" s="349"/>
      <c r="H323" s="200"/>
      <c r="I323" s="210"/>
      <c r="J323" s="210"/>
      <c r="K323" s="210"/>
      <c r="L323" s="296"/>
      <c r="M323" s="227"/>
      <c r="N323" s="227"/>
    </row>
    <row r="324" spans="1:14" ht="18">
      <c r="A324" s="200"/>
      <c r="B324" s="200"/>
      <c r="C324" s="200"/>
      <c r="D324" s="200"/>
      <c r="E324" s="200"/>
      <c r="F324" s="278"/>
      <c r="G324" s="349"/>
      <c r="H324" s="200"/>
      <c r="I324" s="210"/>
      <c r="J324" s="210"/>
      <c r="K324" s="210"/>
      <c r="L324" s="296"/>
      <c r="M324" s="227"/>
      <c r="N324" s="227"/>
    </row>
    <row r="325" spans="1:14" ht="18">
      <c r="A325" s="200"/>
      <c r="B325" s="200"/>
      <c r="C325" s="200"/>
      <c r="D325" s="200"/>
      <c r="E325" s="200"/>
      <c r="F325" s="278"/>
      <c r="G325" s="349"/>
      <c r="H325" s="200"/>
      <c r="I325" s="210"/>
      <c r="J325" s="210"/>
      <c r="K325" s="210"/>
      <c r="L325" s="296"/>
      <c r="M325" s="227"/>
      <c r="N325" s="227"/>
    </row>
    <row r="326" spans="1:14" ht="18">
      <c r="A326" s="200"/>
      <c r="B326" s="200"/>
      <c r="C326" s="200"/>
      <c r="D326" s="200"/>
      <c r="E326" s="200"/>
      <c r="F326" s="278"/>
      <c r="G326" s="349"/>
      <c r="H326" s="200"/>
      <c r="I326" s="210"/>
      <c r="J326" s="210"/>
      <c r="K326" s="210"/>
      <c r="L326" s="296"/>
      <c r="M326" s="227"/>
      <c r="N326" s="227"/>
    </row>
    <row r="327" spans="1:14" ht="18">
      <c r="A327" s="200"/>
      <c r="B327" s="200"/>
      <c r="C327" s="349"/>
      <c r="D327" s="200"/>
      <c r="E327" s="200"/>
      <c r="F327" s="278"/>
      <c r="G327" s="349"/>
      <c r="H327" s="200"/>
      <c r="I327" s="210"/>
      <c r="J327" s="210"/>
      <c r="K327" s="210"/>
      <c r="L327" s="296"/>
      <c r="M327" s="227"/>
      <c r="N327" s="227"/>
    </row>
    <row r="328" spans="1:14" ht="18">
      <c r="A328" s="200"/>
      <c r="B328" s="200"/>
      <c r="C328" s="349"/>
      <c r="D328" s="200"/>
      <c r="E328" s="200"/>
      <c r="F328" s="278"/>
      <c r="G328" s="349"/>
      <c r="H328" s="200"/>
      <c r="I328" s="210"/>
      <c r="J328" s="210"/>
      <c r="K328" s="210"/>
      <c r="L328" s="296"/>
      <c r="M328" s="227"/>
      <c r="N328" s="227"/>
    </row>
    <row r="329" spans="1:14" ht="18">
      <c r="A329" s="200"/>
      <c r="B329" s="200"/>
      <c r="C329" s="349"/>
      <c r="D329" s="200"/>
      <c r="E329" s="200"/>
      <c r="F329" s="278"/>
      <c r="G329" s="349"/>
      <c r="H329" s="200"/>
      <c r="I329" s="210"/>
      <c r="J329" s="210"/>
      <c r="K329" s="210"/>
      <c r="L329" s="296"/>
      <c r="M329" s="227"/>
      <c r="N329" s="227"/>
    </row>
    <row r="330" spans="1:14" ht="18">
      <c r="A330" s="200"/>
      <c r="B330" s="200"/>
      <c r="C330" s="349"/>
      <c r="D330" s="200"/>
      <c r="E330" s="200"/>
      <c r="F330" s="278"/>
      <c r="G330" s="349"/>
      <c r="H330" s="200"/>
      <c r="I330" s="210"/>
      <c r="J330" s="210"/>
      <c r="K330" s="210"/>
      <c r="L330" s="296"/>
      <c r="M330" s="227"/>
      <c r="N330" s="227"/>
    </row>
    <row r="331" spans="1:14" ht="18">
      <c r="A331" s="200"/>
      <c r="B331" s="200"/>
      <c r="C331" s="349"/>
      <c r="D331" s="200"/>
      <c r="E331" s="200"/>
      <c r="F331" s="278"/>
      <c r="G331" s="349"/>
      <c r="H331" s="200"/>
      <c r="I331" s="210"/>
      <c r="J331" s="210"/>
      <c r="K331" s="210"/>
      <c r="L331" s="296"/>
      <c r="M331" s="227"/>
      <c r="N331" s="227"/>
    </row>
    <row r="332" spans="1:14" ht="18">
      <c r="A332" s="200"/>
      <c r="B332" s="200"/>
      <c r="C332" s="349"/>
      <c r="D332" s="200"/>
      <c r="E332" s="200"/>
      <c r="F332" s="278"/>
      <c r="G332" s="349"/>
      <c r="H332" s="200"/>
      <c r="I332" s="210"/>
      <c r="J332" s="210"/>
      <c r="K332" s="210"/>
      <c r="L332" s="296"/>
      <c r="M332" s="227"/>
      <c r="N332" s="227"/>
    </row>
    <row r="333" spans="1:14" ht="18">
      <c r="A333" s="200"/>
      <c r="B333" s="200"/>
      <c r="C333" s="349"/>
      <c r="D333" s="200"/>
      <c r="E333" s="200"/>
      <c r="F333" s="278"/>
      <c r="G333" s="349"/>
      <c r="H333" s="200"/>
      <c r="I333" s="210"/>
      <c r="J333" s="210"/>
      <c r="K333" s="210"/>
      <c r="L333" s="296"/>
      <c r="M333" s="227"/>
      <c r="N333" s="227"/>
    </row>
    <row r="334" spans="1:14" ht="18">
      <c r="A334" s="200"/>
      <c r="B334" s="200"/>
      <c r="C334" s="349"/>
      <c r="D334" s="200"/>
      <c r="E334" s="200"/>
      <c r="F334" s="278"/>
      <c r="G334" s="349"/>
      <c r="H334" s="200"/>
      <c r="I334" s="210"/>
      <c r="J334" s="210"/>
      <c r="K334" s="210"/>
      <c r="L334" s="296"/>
      <c r="M334" s="227"/>
      <c r="N334" s="227"/>
    </row>
    <row r="335" spans="1:14" ht="27" customHeight="1">
      <c r="A335" s="362"/>
      <c r="B335" s="362"/>
      <c r="C335" s="362"/>
      <c r="D335" s="362"/>
      <c r="E335" s="362"/>
      <c r="F335" s="362"/>
      <c r="G335" s="362"/>
      <c r="H335" s="362"/>
      <c r="I335" s="363"/>
      <c r="J335" s="363"/>
      <c r="K335" s="363"/>
      <c r="L335" s="363"/>
      <c r="M335" s="227"/>
      <c r="N335" s="227"/>
    </row>
    <row r="336" spans="1:14" ht="12.75">
      <c r="A336" s="227"/>
      <c r="B336" s="227"/>
      <c r="C336" s="227"/>
      <c r="D336" s="227"/>
      <c r="E336" s="227"/>
      <c r="F336" s="227"/>
      <c r="G336" s="227"/>
      <c r="H336" s="227"/>
      <c r="I336" s="227"/>
      <c r="J336" s="227"/>
      <c r="K336" s="227"/>
      <c r="L336" s="227"/>
      <c r="M336" s="227"/>
      <c r="N336" s="227"/>
    </row>
  </sheetData>
  <sheetProtection/>
  <printOptions/>
  <pageMargins left="0" right="0" top="0" bottom="0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46">
      <selection activeCell="A1" sqref="A1:F70"/>
    </sheetView>
  </sheetViews>
  <sheetFormatPr defaultColWidth="11.421875" defaultRowHeight="12.75"/>
  <cols>
    <col min="1" max="1" width="7.7109375" style="0" customWidth="1"/>
    <col min="2" max="2" width="24.8515625" style="153" customWidth="1"/>
    <col min="3" max="3" width="54.421875" style="0" customWidth="1"/>
  </cols>
  <sheetData>
    <row r="1" spans="1:3" ht="12" customHeight="1">
      <c r="A1" s="15"/>
      <c r="B1" s="138"/>
      <c r="C1" s="15"/>
    </row>
    <row r="2" spans="1:3" ht="47.25" customHeight="1">
      <c r="A2" s="15"/>
      <c r="C2" s="158"/>
    </row>
    <row r="3" spans="1:3" ht="15.75" customHeight="1">
      <c r="A3" s="15"/>
      <c r="C3" s="158"/>
    </row>
    <row r="4" spans="1:3" ht="33">
      <c r="A4" s="15"/>
      <c r="B4" s="138"/>
      <c r="C4" s="151"/>
    </row>
    <row r="5" spans="1:3" ht="12.75">
      <c r="A5" s="15"/>
      <c r="C5" s="15"/>
    </row>
    <row r="6" spans="1:3" ht="23.25">
      <c r="A6" s="15"/>
      <c r="B6" s="154"/>
      <c r="C6" s="140"/>
    </row>
    <row r="7" spans="1:3" ht="18.75">
      <c r="A7" s="141"/>
      <c r="B7" s="155"/>
      <c r="C7" s="157"/>
    </row>
    <row r="8" spans="1:3" ht="45">
      <c r="A8" s="141"/>
      <c r="B8" s="155"/>
      <c r="C8" s="158"/>
    </row>
    <row r="9" spans="1:3" ht="18.75">
      <c r="A9" s="141"/>
      <c r="B9" s="155"/>
      <c r="C9" s="143"/>
    </row>
    <row r="10" spans="1:3" ht="25.5">
      <c r="A10" s="141"/>
      <c r="B10" s="155"/>
      <c r="C10" s="151"/>
    </row>
    <row r="11" spans="1:3" ht="25.5">
      <c r="A11" s="141"/>
      <c r="B11" s="155"/>
      <c r="C11" s="151"/>
    </row>
    <row r="12" spans="1:3" ht="18.75">
      <c r="A12" s="141"/>
      <c r="B12" s="155"/>
      <c r="C12" s="159"/>
    </row>
    <row r="13" spans="1:3" ht="18.75">
      <c r="A13" s="141"/>
      <c r="B13" s="155"/>
      <c r="C13" s="159"/>
    </row>
    <row r="14" spans="1:3" ht="18.75">
      <c r="A14" s="141"/>
      <c r="B14" s="155"/>
      <c r="C14" s="159"/>
    </row>
    <row r="15" spans="1:3" ht="18.75">
      <c r="A15" s="141"/>
      <c r="B15" s="155"/>
      <c r="C15" s="150"/>
    </row>
    <row r="16" spans="1:3" ht="18.75">
      <c r="A16" s="141"/>
      <c r="B16" s="155"/>
      <c r="C16" s="143"/>
    </row>
    <row r="17" spans="1:3" ht="25.5">
      <c r="A17" s="141"/>
      <c r="B17" s="155"/>
      <c r="C17" s="151"/>
    </row>
    <row r="18" spans="1:3" ht="25.5">
      <c r="A18" s="141"/>
      <c r="B18" s="155"/>
      <c r="C18" s="151"/>
    </row>
    <row r="19" spans="1:3" ht="18.75">
      <c r="A19" s="141"/>
      <c r="B19" s="155"/>
      <c r="C19" s="152"/>
    </row>
    <row r="20" spans="1:3" ht="9" customHeight="1">
      <c r="A20" s="141"/>
      <c r="B20" s="155"/>
      <c r="C20" s="143"/>
    </row>
    <row r="21" spans="1:3" ht="18.75">
      <c r="A21" s="141"/>
      <c r="B21" s="155"/>
      <c r="C21" s="143"/>
    </row>
    <row r="22" spans="1:3" ht="18.75">
      <c r="A22" s="141"/>
      <c r="B22" s="155"/>
      <c r="C22" s="143"/>
    </row>
    <row r="23" spans="1:3" ht="18.75">
      <c r="A23" s="141"/>
      <c r="B23" s="155"/>
      <c r="C23" s="143"/>
    </row>
    <row r="24" spans="1:3" ht="18.75">
      <c r="A24" s="141"/>
      <c r="B24" s="155"/>
      <c r="C24" s="143"/>
    </row>
    <row r="25" spans="1:3" ht="18.75">
      <c r="A25" s="141"/>
      <c r="B25" s="155"/>
      <c r="C25" s="143"/>
    </row>
    <row r="26" spans="1:3" ht="18.75">
      <c r="A26" s="141"/>
      <c r="B26" s="155"/>
      <c r="C26" s="143"/>
    </row>
    <row r="27" spans="1:3" ht="18.75">
      <c r="A27" s="141"/>
      <c r="B27" s="155"/>
      <c r="C27" s="143"/>
    </row>
    <row r="28" spans="1:3" ht="18.75">
      <c r="A28" s="141"/>
      <c r="B28" s="155"/>
      <c r="C28" s="143"/>
    </row>
    <row r="29" spans="1:3" ht="18.75">
      <c r="A29" s="141"/>
      <c r="B29" s="155"/>
      <c r="C29" s="152"/>
    </row>
    <row r="30" spans="1:3" ht="18.75">
      <c r="A30" s="141"/>
      <c r="B30" s="155"/>
      <c r="C30" s="143"/>
    </row>
    <row r="31" spans="1:3" ht="18.75">
      <c r="A31" s="141"/>
      <c r="B31" s="155"/>
      <c r="C31" s="143"/>
    </row>
    <row r="32" spans="1:3" ht="18.75">
      <c r="A32" s="141"/>
      <c r="B32" s="155"/>
      <c r="C32" s="143"/>
    </row>
    <row r="33" spans="1:3" ht="18.75">
      <c r="A33" s="141"/>
      <c r="B33" s="155"/>
      <c r="C33" s="143"/>
    </row>
    <row r="34" spans="1:3" ht="18.75">
      <c r="A34" s="141"/>
      <c r="B34" s="155"/>
      <c r="C34" s="143"/>
    </row>
    <row r="35" spans="1:3" ht="18.75">
      <c r="A35" s="141"/>
      <c r="B35" s="155"/>
      <c r="C35" s="143"/>
    </row>
    <row r="36" spans="1:3" ht="18.75">
      <c r="A36" s="141"/>
      <c r="B36" s="155"/>
      <c r="C36" s="143"/>
    </row>
    <row r="37" spans="1:3" ht="18.75">
      <c r="A37" s="141"/>
      <c r="B37" s="155"/>
      <c r="C37" s="143"/>
    </row>
    <row r="38" spans="1:3" ht="18.75">
      <c r="A38" s="141"/>
      <c r="B38" s="155"/>
      <c r="C38" s="143"/>
    </row>
    <row r="39" spans="1:3" ht="18">
      <c r="A39" s="141"/>
      <c r="B39" s="156"/>
      <c r="C39" s="141"/>
    </row>
    <row r="40" spans="1:3" ht="18.75">
      <c r="A40" s="145"/>
      <c r="B40" s="155"/>
      <c r="C40" s="143"/>
    </row>
    <row r="41" spans="1:3" ht="15.75">
      <c r="A41" s="146"/>
      <c r="B41" s="156"/>
      <c r="C41" s="15"/>
    </row>
    <row r="42" spans="1:3" ht="18.75">
      <c r="A42" s="147"/>
      <c r="B42" s="155"/>
      <c r="C42" s="162"/>
    </row>
    <row r="43" ht="12.75">
      <c r="C43" s="1"/>
    </row>
    <row r="44" ht="12.75">
      <c r="C44" s="1"/>
    </row>
    <row r="45" ht="12.75">
      <c r="C45" s="1"/>
    </row>
    <row r="46" ht="12.75">
      <c r="B46" s="161"/>
    </row>
    <row r="52" spans="1:3" ht="33">
      <c r="A52" s="15"/>
      <c r="B52" s="138"/>
      <c r="C52" s="15"/>
    </row>
    <row r="53" spans="1:3" ht="12.75">
      <c r="A53" s="15"/>
      <c r="C53" s="15"/>
    </row>
    <row r="54" spans="1:3" ht="33">
      <c r="A54" s="15"/>
      <c r="B54" s="138"/>
      <c r="C54" s="15"/>
    </row>
    <row r="55" spans="1:3" ht="12.75">
      <c r="A55" s="15"/>
      <c r="C55" s="15"/>
    </row>
    <row r="56" spans="1:3" ht="12.75">
      <c r="A56" s="15"/>
      <c r="B56" s="154"/>
      <c r="C56" s="15"/>
    </row>
    <row r="57" spans="1:3" ht="23.25">
      <c r="A57" s="15"/>
      <c r="B57" s="154"/>
      <c r="C57" s="140"/>
    </row>
    <row r="58" spans="1:3" ht="18.75">
      <c r="A58" s="141"/>
      <c r="B58" s="155"/>
      <c r="C58" s="143"/>
    </row>
    <row r="59" spans="1:3" ht="18.75">
      <c r="A59" s="141"/>
      <c r="B59" s="155"/>
      <c r="C59" s="143"/>
    </row>
    <row r="60" spans="1:3" ht="18.75">
      <c r="A60" s="141"/>
      <c r="B60" s="155"/>
      <c r="C60" s="143"/>
    </row>
    <row r="61" spans="1:3" ht="18.75">
      <c r="A61" s="141"/>
      <c r="B61" s="155"/>
      <c r="C61" s="143"/>
    </row>
    <row r="62" spans="1:3" ht="18.75">
      <c r="A62" s="141"/>
      <c r="B62" s="155"/>
      <c r="C62" s="143"/>
    </row>
    <row r="63" spans="1:3" ht="18.75">
      <c r="A63" s="141"/>
      <c r="B63" s="155"/>
      <c r="C63" s="143"/>
    </row>
    <row r="64" spans="1:3" ht="18.75">
      <c r="A64" s="141"/>
      <c r="B64" s="155"/>
      <c r="C64" s="143"/>
    </row>
    <row r="65" spans="1:3" ht="18.75">
      <c r="A65" s="141"/>
      <c r="B65" s="155"/>
      <c r="C65" s="143"/>
    </row>
    <row r="66" spans="1:3" ht="18.75">
      <c r="A66" s="141"/>
      <c r="B66" s="155"/>
      <c r="C66" s="143"/>
    </row>
    <row r="67" spans="1:3" ht="18.75">
      <c r="A67" s="141"/>
      <c r="B67" s="155"/>
      <c r="C67" s="143"/>
    </row>
    <row r="68" spans="1:3" ht="18.75">
      <c r="A68" s="141"/>
      <c r="B68" s="155"/>
      <c r="C68" s="143"/>
    </row>
    <row r="69" spans="1:3" ht="18.75">
      <c r="A69" s="141"/>
      <c r="B69" s="155"/>
      <c r="C69" s="143"/>
    </row>
    <row r="70" spans="1:3" ht="18.75">
      <c r="A70" s="141"/>
      <c r="B70" s="155"/>
      <c r="C70" s="143"/>
    </row>
    <row r="71" spans="1:3" ht="18.75">
      <c r="A71" s="141"/>
      <c r="B71" s="155"/>
      <c r="C71" s="143"/>
    </row>
    <row r="72" spans="1:3" ht="18.75">
      <c r="A72" s="141"/>
      <c r="B72" s="155"/>
      <c r="C72" s="143"/>
    </row>
    <row r="73" spans="1:3" ht="18.75">
      <c r="A73" s="141"/>
      <c r="B73" s="155"/>
      <c r="C73" s="143"/>
    </row>
    <row r="74" spans="1:3" ht="18.75">
      <c r="A74" s="141"/>
      <c r="B74" s="155"/>
      <c r="C74" s="143"/>
    </row>
    <row r="75" spans="1:3" ht="18.75">
      <c r="A75" s="141"/>
      <c r="B75" s="155"/>
      <c r="C75" s="143"/>
    </row>
    <row r="76" spans="1:3" ht="18.75">
      <c r="A76" s="141"/>
      <c r="B76" s="155"/>
      <c r="C76" s="143"/>
    </row>
    <row r="77" spans="1:3" ht="18.75">
      <c r="A77" s="141"/>
      <c r="B77" s="155"/>
      <c r="C77" s="143"/>
    </row>
    <row r="78" spans="1:3" ht="18.75">
      <c r="A78" s="141"/>
      <c r="B78" s="155"/>
      <c r="C78" s="143"/>
    </row>
    <row r="79" spans="1:3" ht="18.75">
      <c r="A79" s="141"/>
      <c r="B79" s="155"/>
      <c r="C79" s="143"/>
    </row>
    <row r="80" spans="1:3" ht="18">
      <c r="A80" s="141"/>
      <c r="B80" s="156"/>
      <c r="C80" s="141"/>
    </row>
    <row r="81" spans="1:3" ht="18.75">
      <c r="A81" s="145"/>
      <c r="B81" s="155"/>
      <c r="C81" s="143"/>
    </row>
    <row r="82" spans="1:3" ht="15.75">
      <c r="A82" s="146"/>
      <c r="B82" s="156"/>
      <c r="C82" s="15"/>
    </row>
    <row r="83" spans="1:3" ht="18.75">
      <c r="A83" s="147"/>
      <c r="B83" s="155"/>
      <c r="C83" s="143"/>
    </row>
    <row r="84" spans="1:3" ht="18.75">
      <c r="A84" s="145"/>
      <c r="B84" s="155"/>
      <c r="C84" s="143"/>
    </row>
    <row r="85" spans="1:3" ht="18.75">
      <c r="A85" s="146"/>
      <c r="B85" s="155"/>
      <c r="C85" s="143"/>
    </row>
    <row r="86" spans="1:3" ht="18.75">
      <c r="A86" s="148"/>
      <c r="B86" s="155"/>
      <c r="C86" s="143"/>
    </row>
    <row r="87" spans="1:3" ht="18.75">
      <c r="A87" s="141"/>
      <c r="B87" s="155"/>
      <c r="C87" s="143"/>
    </row>
    <row r="88" spans="1:3" ht="18.75">
      <c r="A88" s="141"/>
      <c r="B88" s="155"/>
      <c r="C88" s="143"/>
    </row>
    <row r="89" spans="1:3" ht="18">
      <c r="A89" s="141"/>
      <c r="B89" s="155"/>
      <c r="C89" s="141"/>
    </row>
    <row r="90" spans="1:3" ht="18">
      <c r="A90" s="141"/>
      <c r="B90" s="155"/>
      <c r="C90" s="149"/>
    </row>
  </sheetData>
  <sheetProtection/>
  <printOptions/>
  <pageMargins left="0" right="0" top="0" bottom="0" header="0" footer="0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25">
      <selection activeCell="A1" sqref="A1:C43"/>
    </sheetView>
  </sheetViews>
  <sheetFormatPr defaultColWidth="11.421875" defaultRowHeight="12.75"/>
  <cols>
    <col min="1" max="1" width="28.8515625" style="0" customWidth="1"/>
    <col min="2" max="2" width="28.28125" style="0" customWidth="1"/>
    <col min="3" max="3" width="49.00390625" style="0" customWidth="1"/>
  </cols>
  <sheetData>
    <row r="1" spans="1:3" ht="33">
      <c r="A1" s="15"/>
      <c r="B1" s="138"/>
      <c r="C1" s="15"/>
    </row>
    <row r="2" spans="1:3" ht="12.75">
      <c r="A2" s="15"/>
      <c r="B2" s="15"/>
      <c r="C2" s="15"/>
    </row>
    <row r="3" spans="1:3" ht="33">
      <c r="A3" s="15"/>
      <c r="B3" s="138"/>
      <c r="C3" s="15"/>
    </row>
    <row r="4" spans="1:3" ht="12.75">
      <c r="A4" s="15"/>
      <c r="B4" s="15"/>
      <c r="C4" s="15"/>
    </row>
    <row r="5" spans="1:3" ht="12.75">
      <c r="A5" s="15"/>
      <c r="B5" s="139"/>
      <c r="C5" s="15"/>
    </row>
    <row r="6" spans="1:3" ht="23.25">
      <c r="A6" s="15"/>
      <c r="B6" s="139"/>
      <c r="C6" s="140"/>
    </row>
    <row r="7" spans="1:3" ht="18.75">
      <c r="A7" s="141"/>
      <c r="B7" s="142"/>
      <c r="C7" s="143"/>
    </row>
    <row r="8" spans="1:3" ht="18.75">
      <c r="A8" s="141"/>
      <c r="B8" s="142"/>
      <c r="C8" s="143"/>
    </row>
    <row r="9" spans="1:3" ht="18.75">
      <c r="A9" s="141"/>
      <c r="B9" s="142"/>
      <c r="C9" s="143"/>
    </row>
    <row r="10" spans="1:3" ht="18.75">
      <c r="A10" s="141"/>
      <c r="B10" s="142"/>
      <c r="C10" s="143"/>
    </row>
    <row r="11" spans="1:3" ht="18.75">
      <c r="A11" s="141"/>
      <c r="B11" s="142"/>
      <c r="C11" s="143"/>
    </row>
    <row r="12" spans="1:3" ht="18.75">
      <c r="A12" s="141"/>
      <c r="B12" s="142"/>
      <c r="C12" s="143"/>
    </row>
    <row r="13" spans="1:3" ht="18.75">
      <c r="A13" s="141"/>
      <c r="B13" s="142"/>
      <c r="C13" s="143"/>
    </row>
    <row r="14" spans="1:3" ht="18.75">
      <c r="A14" s="141"/>
      <c r="B14" s="142"/>
      <c r="C14" s="143"/>
    </row>
    <row r="15" spans="1:3" ht="18.75">
      <c r="A15" s="141"/>
      <c r="B15" s="142"/>
      <c r="C15" s="143"/>
    </row>
    <row r="16" spans="1:3" ht="18.75">
      <c r="A16" s="141"/>
      <c r="B16" s="142"/>
      <c r="C16" s="143"/>
    </row>
    <row r="17" spans="1:3" ht="18.75">
      <c r="A17" s="141"/>
      <c r="B17" s="142"/>
      <c r="C17" s="143"/>
    </row>
    <row r="18" spans="1:3" ht="18.75">
      <c r="A18" s="141"/>
      <c r="B18" s="142"/>
      <c r="C18" s="143"/>
    </row>
    <row r="19" spans="1:3" ht="18.75">
      <c r="A19" s="141"/>
      <c r="B19" s="142"/>
      <c r="C19" s="143"/>
    </row>
    <row r="20" spans="1:3" ht="18.75">
      <c r="A20" s="141"/>
      <c r="B20" s="142"/>
      <c r="C20" s="143"/>
    </row>
    <row r="21" spans="1:3" ht="18.75">
      <c r="A21" s="141"/>
      <c r="B21" s="142"/>
      <c r="C21" s="143"/>
    </row>
    <row r="22" spans="1:3" ht="18.75">
      <c r="A22" s="141"/>
      <c r="B22" s="142"/>
      <c r="C22" s="143"/>
    </row>
    <row r="23" spans="1:3" ht="18.75">
      <c r="A23" s="141"/>
      <c r="B23" s="142"/>
      <c r="C23" s="143"/>
    </row>
    <row r="24" spans="1:3" ht="18.75">
      <c r="A24" s="141"/>
      <c r="B24" s="142"/>
      <c r="C24" s="143"/>
    </row>
    <row r="25" spans="1:3" ht="18.75">
      <c r="A25" s="141"/>
      <c r="B25" s="142"/>
      <c r="C25" s="143"/>
    </row>
    <row r="26" spans="1:3" ht="18.75">
      <c r="A26" s="141"/>
      <c r="B26" s="142"/>
      <c r="C26" s="143"/>
    </row>
    <row r="27" spans="1:3" ht="18.75">
      <c r="A27" s="141"/>
      <c r="B27" s="142"/>
      <c r="C27" s="143"/>
    </row>
    <row r="28" spans="1:3" ht="18.75">
      <c r="A28" s="141"/>
      <c r="B28" s="142"/>
      <c r="C28" s="143"/>
    </row>
    <row r="29" spans="1:3" ht="18">
      <c r="A29" s="141"/>
      <c r="B29" s="144"/>
      <c r="C29" s="141"/>
    </row>
    <row r="30" spans="1:3" ht="18.75">
      <c r="A30" s="145"/>
      <c r="B30" s="142"/>
      <c r="C30" s="143"/>
    </row>
    <row r="31" spans="1:3" ht="15.75">
      <c r="A31" s="146"/>
      <c r="B31" s="144"/>
      <c r="C31" s="15"/>
    </row>
    <row r="32" spans="1:3" ht="18.75">
      <c r="A32" s="147"/>
      <c r="B32" s="142"/>
      <c r="C32" s="143"/>
    </row>
    <row r="33" spans="1:3" ht="18.75">
      <c r="A33" s="145"/>
      <c r="B33" s="142"/>
      <c r="C33" s="143"/>
    </row>
    <row r="34" spans="1:3" ht="18.75">
      <c r="A34" s="146"/>
      <c r="B34" s="142"/>
      <c r="C34" s="143"/>
    </row>
    <row r="35" spans="1:3" ht="18.75">
      <c r="A35" s="148"/>
      <c r="B35" s="142"/>
      <c r="C35" s="143"/>
    </row>
    <row r="36" spans="1:3" ht="18.75">
      <c r="A36" s="141"/>
      <c r="B36" s="142"/>
      <c r="C36" s="143"/>
    </row>
    <row r="37" spans="1:3" ht="18.75">
      <c r="A37" s="141"/>
      <c r="B37" s="142"/>
      <c r="C37" s="143"/>
    </row>
    <row r="38" spans="1:3" ht="18">
      <c r="A38" s="141"/>
      <c r="B38" s="142"/>
      <c r="C38" s="141"/>
    </row>
    <row r="39" spans="1:3" ht="18">
      <c r="A39" s="141"/>
      <c r="B39" s="142"/>
      <c r="C39" s="14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F22"/>
  <sheetViews>
    <sheetView zoomScalePageLayoutView="0" workbookViewId="0" topLeftCell="A15">
      <selection activeCell="F23" sqref="A1:F23"/>
    </sheetView>
  </sheetViews>
  <sheetFormatPr defaultColWidth="11.421875" defaultRowHeight="12.75"/>
  <cols>
    <col min="1" max="1" width="5.00390625" style="0" customWidth="1"/>
    <col min="2" max="2" width="7.140625" style="0" customWidth="1"/>
    <col min="3" max="3" width="5.8515625" style="0" customWidth="1"/>
    <col min="4" max="4" width="43.421875" style="0" customWidth="1"/>
    <col min="5" max="5" width="42.28125" style="0" customWidth="1"/>
    <col min="6" max="6" width="24.8515625" style="0" customWidth="1"/>
  </cols>
  <sheetData>
    <row r="7" ht="13.5" thickBot="1"/>
    <row r="8" spans="1:6" ht="26.25" customHeight="1">
      <c r="A8" s="163"/>
      <c r="B8" s="164"/>
      <c r="C8" s="165"/>
      <c r="D8" s="166"/>
      <c r="E8" s="53"/>
      <c r="F8" s="178"/>
    </row>
    <row r="9" spans="1:6" ht="17.25" customHeight="1">
      <c r="A9" s="163"/>
      <c r="B9" s="164"/>
      <c r="C9" s="165"/>
      <c r="D9" s="166"/>
      <c r="E9" s="53"/>
      <c r="F9" s="179"/>
    </row>
    <row r="10" spans="1:6" ht="18" customHeight="1" thickBot="1">
      <c r="A10" s="167"/>
      <c r="B10" s="168"/>
      <c r="C10" s="169"/>
      <c r="D10" s="170"/>
      <c r="E10" s="53"/>
      <c r="F10" s="179"/>
    </row>
    <row r="11" spans="1:6" ht="27" customHeight="1">
      <c r="A11" s="171"/>
      <c r="B11" s="172"/>
      <c r="C11" s="173"/>
      <c r="D11" s="174"/>
      <c r="E11" s="53"/>
      <c r="F11" s="179"/>
    </row>
    <row r="12" spans="1:6" ht="21.75" customHeight="1">
      <c r="A12" s="163"/>
      <c r="B12" s="164"/>
      <c r="C12" s="165"/>
      <c r="D12" s="166"/>
      <c r="E12" s="50"/>
      <c r="F12" s="179"/>
    </row>
    <row r="13" spans="1:6" ht="26.25" customHeight="1">
      <c r="A13" s="163"/>
      <c r="B13" s="164"/>
      <c r="C13" s="165"/>
      <c r="D13" s="166"/>
      <c r="E13" s="50"/>
      <c r="F13" s="179"/>
    </row>
    <row r="14" spans="1:6" ht="33.75" customHeight="1">
      <c r="A14" s="163"/>
      <c r="B14" s="164"/>
      <c r="C14" s="165"/>
      <c r="D14" s="166"/>
      <c r="E14" s="53"/>
      <c r="F14" s="179"/>
    </row>
    <row r="15" spans="1:6" ht="30" customHeight="1">
      <c r="A15" s="163"/>
      <c r="B15" s="164"/>
      <c r="C15" s="165"/>
      <c r="D15" s="166"/>
      <c r="E15" s="53"/>
      <c r="F15" s="179"/>
    </row>
    <row r="16" spans="1:6" ht="32.25" customHeight="1">
      <c r="A16" s="163"/>
      <c r="B16" s="164"/>
      <c r="C16" s="165"/>
      <c r="D16" s="166"/>
      <c r="E16" s="50"/>
      <c r="F16" s="179"/>
    </row>
    <row r="17" spans="1:6" ht="25.5" customHeight="1">
      <c r="A17" s="163"/>
      <c r="B17" s="164"/>
      <c r="C17" s="165"/>
      <c r="D17" s="166"/>
      <c r="E17" s="50"/>
      <c r="F17" s="179"/>
    </row>
    <row r="18" spans="1:6" ht="27" customHeight="1">
      <c r="A18" s="163"/>
      <c r="B18" s="164"/>
      <c r="C18" s="165"/>
      <c r="D18" s="166"/>
      <c r="E18" s="53"/>
      <c r="F18" s="179"/>
    </row>
    <row r="19" spans="1:6" ht="21" customHeight="1">
      <c r="A19" s="163"/>
      <c r="B19" s="164"/>
      <c r="C19" s="165"/>
      <c r="D19" s="166"/>
      <c r="E19" s="53"/>
      <c r="F19" s="179"/>
    </row>
    <row r="20" spans="1:6" ht="26.25" customHeight="1">
      <c r="A20" s="175"/>
      <c r="B20" s="176"/>
      <c r="C20" s="177"/>
      <c r="D20" s="46"/>
      <c r="E20" s="53"/>
      <c r="F20" s="179"/>
    </row>
    <row r="21" spans="1:6" ht="41.25" customHeight="1" thickBot="1">
      <c r="A21" s="175"/>
      <c r="B21" s="176"/>
      <c r="C21" s="177"/>
      <c r="D21" s="166"/>
      <c r="E21" s="68"/>
      <c r="F21" s="180"/>
    </row>
    <row r="22" spans="5:6" ht="18.75" thickBot="1">
      <c r="E22" s="117"/>
      <c r="F22" s="181"/>
    </row>
  </sheetData>
  <sheetProtection/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0"/>
  <sheetViews>
    <sheetView zoomScalePageLayoutView="0" workbookViewId="0" topLeftCell="A1">
      <selection activeCell="A1" sqref="A1:L270"/>
    </sheetView>
  </sheetViews>
  <sheetFormatPr defaultColWidth="11.421875" defaultRowHeight="12.75"/>
  <cols>
    <col min="1" max="1" width="19.8515625" style="0" customWidth="1"/>
    <col min="2" max="2" width="23.7109375" style="0" customWidth="1"/>
    <col min="3" max="3" width="20.7109375" style="0" customWidth="1"/>
    <col min="4" max="4" width="20.57421875" style="0" customWidth="1"/>
    <col min="5" max="5" width="17.28125" style="0" customWidth="1"/>
    <col min="6" max="6" width="15.00390625" style="0" customWidth="1"/>
    <col min="7" max="7" width="13.8515625" style="0" customWidth="1"/>
    <col min="8" max="8" width="17.421875" style="0" customWidth="1"/>
    <col min="9" max="9" width="5.7109375" style="0" customWidth="1"/>
    <col min="10" max="10" width="6.57421875" style="0" customWidth="1"/>
    <col min="11" max="11" width="6.7109375" style="0" customWidth="1"/>
    <col min="12" max="12" width="31.7109375" style="0" customWidth="1"/>
  </cols>
  <sheetData>
    <row r="1" spans="1:12" ht="23.25">
      <c r="A1" s="273"/>
      <c r="B1" s="13"/>
      <c r="C1" s="9"/>
      <c r="D1" s="364"/>
      <c r="E1" s="14"/>
      <c r="F1" s="14"/>
      <c r="G1" s="14"/>
      <c r="H1" s="14"/>
      <c r="I1" s="11"/>
      <c r="J1" s="11"/>
      <c r="K1" s="11"/>
      <c r="L1" s="365"/>
    </row>
    <row r="2" spans="1:12" ht="26.25">
      <c r="A2" s="227"/>
      <c r="B2" s="160"/>
      <c r="C2" s="101"/>
      <c r="D2" s="196"/>
      <c r="E2" s="101"/>
      <c r="F2" s="220"/>
      <c r="G2" s="220"/>
      <c r="H2" s="221"/>
      <c r="I2" s="4"/>
      <c r="J2" s="4"/>
      <c r="K2" s="10"/>
      <c r="L2" s="365"/>
    </row>
    <row r="3" spans="1:12" ht="23.25">
      <c r="A3" s="273"/>
      <c r="B3" s="227"/>
      <c r="C3" s="227"/>
      <c r="D3" s="253"/>
      <c r="E3" s="202"/>
      <c r="F3" s="202"/>
      <c r="G3" s="221"/>
      <c r="H3" s="202"/>
      <c r="I3" s="227"/>
      <c r="J3" s="227"/>
      <c r="K3" s="227"/>
      <c r="L3" s="365"/>
    </row>
    <row r="4" spans="1:12" ht="26.25">
      <c r="A4" s="11"/>
      <c r="B4" s="273"/>
      <c r="C4" s="4"/>
      <c r="D4" s="366"/>
      <c r="E4" s="367"/>
      <c r="F4" s="367"/>
      <c r="G4" s="196"/>
      <c r="H4" s="196"/>
      <c r="I4" s="4"/>
      <c r="J4" s="4"/>
      <c r="K4" s="10"/>
      <c r="L4" s="365"/>
    </row>
    <row r="5" spans="1:12" ht="24.75">
      <c r="A5" s="368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9"/>
    </row>
    <row r="6" spans="1:12" ht="19.5">
      <c r="A6" s="370"/>
      <c r="B6" s="370"/>
      <c r="C6" s="371"/>
      <c r="D6" s="372"/>
      <c r="E6" s="370"/>
      <c r="F6" s="272"/>
      <c r="G6" s="373"/>
      <c r="H6" s="374"/>
      <c r="I6" s="375"/>
      <c r="J6" s="376"/>
      <c r="K6" s="376"/>
      <c r="L6" s="377"/>
    </row>
    <row r="7" spans="1:12" ht="18">
      <c r="A7" s="208"/>
      <c r="B7" s="208"/>
      <c r="C7" s="208"/>
      <c r="D7" s="199"/>
      <c r="E7" s="208"/>
      <c r="F7" s="208"/>
      <c r="G7" s="208"/>
      <c r="H7" s="208"/>
      <c r="I7" s="210"/>
      <c r="J7" s="210"/>
      <c r="K7" s="210"/>
      <c r="L7" s="212"/>
    </row>
    <row r="8" spans="1:12" ht="18">
      <c r="A8" s="208"/>
      <c r="B8" s="208"/>
      <c r="C8" s="208"/>
      <c r="D8" s="199"/>
      <c r="E8" s="208"/>
      <c r="F8" s="208"/>
      <c r="G8" s="208"/>
      <c r="H8" s="208"/>
      <c r="I8" s="210"/>
      <c r="J8" s="210"/>
      <c r="K8" s="210"/>
      <c r="L8" s="212"/>
    </row>
    <row r="9" spans="1:12" ht="18">
      <c r="A9" s="208"/>
      <c r="B9" s="208"/>
      <c r="C9" s="208"/>
      <c r="D9" s="199"/>
      <c r="E9" s="208"/>
      <c r="F9" s="208"/>
      <c r="G9" s="202"/>
      <c r="H9" s="208"/>
      <c r="I9" s="210"/>
      <c r="J9" s="210"/>
      <c r="K9" s="210"/>
      <c r="L9" s="212"/>
    </row>
    <row r="10" spans="1:12" ht="18">
      <c r="A10" s="208"/>
      <c r="B10" s="208"/>
      <c r="C10" s="208"/>
      <c r="D10" s="199"/>
      <c r="E10" s="208"/>
      <c r="F10" s="207"/>
      <c r="G10" s="202"/>
      <c r="H10" s="208"/>
      <c r="I10" s="210"/>
      <c r="J10" s="210"/>
      <c r="K10" s="210"/>
      <c r="L10" s="212"/>
    </row>
    <row r="11" spans="1:12" ht="18">
      <c r="A11" s="208"/>
      <c r="B11" s="208"/>
      <c r="C11" s="208"/>
      <c r="D11" s="199"/>
      <c r="E11" s="208"/>
      <c r="F11" s="208"/>
      <c r="G11" s="208"/>
      <c r="H11" s="208"/>
      <c r="I11" s="210"/>
      <c r="J11" s="210"/>
      <c r="K11" s="210"/>
      <c r="L11" s="212"/>
    </row>
    <row r="12" spans="1:12" ht="18">
      <c r="A12" s="208"/>
      <c r="B12" s="208"/>
      <c r="C12" s="208"/>
      <c r="D12" s="199"/>
      <c r="E12" s="208"/>
      <c r="F12" s="208"/>
      <c r="G12" s="208"/>
      <c r="H12" s="208"/>
      <c r="I12" s="210"/>
      <c r="J12" s="210"/>
      <c r="K12" s="210"/>
      <c r="L12" s="212"/>
    </row>
    <row r="13" spans="1:12" ht="18">
      <c r="A13" s="208"/>
      <c r="B13" s="208"/>
      <c r="C13" s="208"/>
      <c r="D13" s="199"/>
      <c r="E13" s="208"/>
      <c r="F13" s="208"/>
      <c r="G13" s="208"/>
      <c r="H13" s="208"/>
      <c r="I13" s="210"/>
      <c r="J13" s="210"/>
      <c r="K13" s="210"/>
      <c r="L13" s="212"/>
    </row>
    <row r="14" spans="1:12" ht="18">
      <c r="A14" s="208"/>
      <c r="B14" s="208"/>
      <c r="C14" s="208"/>
      <c r="D14" s="199"/>
      <c r="E14" s="208"/>
      <c r="F14" s="208"/>
      <c r="G14" s="208"/>
      <c r="H14" s="208"/>
      <c r="I14" s="210"/>
      <c r="J14" s="210"/>
      <c r="K14" s="210"/>
      <c r="L14" s="212"/>
    </row>
    <row r="15" spans="1:12" ht="18">
      <c r="A15" s="208"/>
      <c r="B15" s="208"/>
      <c r="C15" s="208"/>
      <c r="D15" s="199"/>
      <c r="E15" s="208"/>
      <c r="F15" s="208"/>
      <c r="G15" s="208"/>
      <c r="H15" s="208"/>
      <c r="I15" s="210"/>
      <c r="J15" s="210"/>
      <c r="K15" s="210"/>
      <c r="L15" s="212"/>
    </row>
    <row r="16" spans="1:12" ht="18">
      <c r="A16" s="208"/>
      <c r="B16" s="208"/>
      <c r="C16" s="208"/>
      <c r="D16" s="199"/>
      <c r="E16" s="208"/>
      <c r="F16" s="208"/>
      <c r="G16" s="208"/>
      <c r="H16" s="208"/>
      <c r="I16" s="210"/>
      <c r="J16" s="210"/>
      <c r="K16" s="210"/>
      <c r="L16" s="212"/>
    </row>
    <row r="17" spans="1:12" ht="18">
      <c r="A17" s="208"/>
      <c r="B17" s="208"/>
      <c r="C17" s="199"/>
      <c r="D17" s="199"/>
      <c r="E17" s="208"/>
      <c r="F17" s="208"/>
      <c r="G17" s="208"/>
      <c r="H17" s="208"/>
      <c r="I17" s="210"/>
      <c r="J17" s="210"/>
      <c r="K17" s="210"/>
      <c r="L17" s="212"/>
    </row>
    <row r="18" spans="1:12" ht="18">
      <c r="A18" s="208"/>
      <c r="B18" s="208"/>
      <c r="C18" s="208"/>
      <c r="D18" s="199"/>
      <c r="E18" s="208"/>
      <c r="F18" s="208"/>
      <c r="G18" s="208"/>
      <c r="H18" s="208"/>
      <c r="I18" s="210"/>
      <c r="J18" s="210"/>
      <c r="K18" s="210"/>
      <c r="L18" s="212"/>
    </row>
    <row r="19" spans="1:12" ht="18">
      <c r="A19" s="208"/>
      <c r="B19" s="208"/>
      <c r="C19" s="208"/>
      <c r="D19" s="199"/>
      <c r="E19" s="208"/>
      <c r="F19" s="208"/>
      <c r="G19" s="208"/>
      <c r="H19" s="208"/>
      <c r="I19" s="210"/>
      <c r="J19" s="210"/>
      <c r="K19" s="210"/>
      <c r="L19" s="212"/>
    </row>
    <row r="20" spans="1:12" ht="18">
      <c r="A20" s="208"/>
      <c r="B20" s="208"/>
      <c r="C20" s="208"/>
      <c r="D20" s="199"/>
      <c r="E20" s="208"/>
      <c r="F20" s="208"/>
      <c r="G20" s="208"/>
      <c r="H20" s="208"/>
      <c r="I20" s="210"/>
      <c r="J20" s="210"/>
      <c r="K20" s="210"/>
      <c r="L20" s="212"/>
    </row>
    <row r="21" spans="1:12" ht="18">
      <c r="A21" s="208"/>
      <c r="B21" s="208"/>
      <c r="C21" s="208"/>
      <c r="D21" s="199"/>
      <c r="E21" s="208"/>
      <c r="F21" s="208"/>
      <c r="G21" s="208"/>
      <c r="H21" s="208"/>
      <c r="I21" s="210"/>
      <c r="J21" s="210"/>
      <c r="K21" s="210"/>
      <c r="L21" s="212"/>
    </row>
    <row r="22" spans="1:12" ht="18">
      <c r="A22" s="208"/>
      <c r="B22" s="208"/>
      <c r="C22" s="208"/>
      <c r="D22" s="199"/>
      <c r="E22" s="208"/>
      <c r="F22" s="208"/>
      <c r="G22" s="208"/>
      <c r="H22" s="208"/>
      <c r="I22" s="210"/>
      <c r="J22" s="210"/>
      <c r="K22" s="210"/>
      <c r="L22" s="212"/>
    </row>
    <row r="23" spans="1:12" ht="18">
      <c r="A23" s="208"/>
      <c r="B23" s="208"/>
      <c r="C23" s="208"/>
      <c r="D23" s="199"/>
      <c r="E23" s="208"/>
      <c r="F23" s="208"/>
      <c r="G23" s="208"/>
      <c r="H23" s="208"/>
      <c r="I23" s="210"/>
      <c r="J23" s="210"/>
      <c r="K23" s="210"/>
      <c r="L23" s="212"/>
    </row>
    <row r="24" spans="1:12" ht="18">
      <c r="A24" s="208"/>
      <c r="B24" s="208"/>
      <c r="C24" s="208"/>
      <c r="D24" s="199"/>
      <c r="E24" s="208"/>
      <c r="F24" s="208"/>
      <c r="G24" s="208"/>
      <c r="H24" s="208"/>
      <c r="I24" s="210"/>
      <c r="J24" s="210"/>
      <c r="K24" s="210"/>
      <c r="L24" s="212"/>
    </row>
    <row r="25" spans="1:12" ht="18">
      <c r="A25" s="208"/>
      <c r="B25" s="208"/>
      <c r="C25" s="208"/>
      <c r="D25" s="199"/>
      <c r="E25" s="208"/>
      <c r="F25" s="208"/>
      <c r="G25" s="208"/>
      <c r="H25" s="208"/>
      <c r="I25" s="210"/>
      <c r="J25" s="210"/>
      <c r="K25" s="210"/>
      <c r="L25" s="378"/>
    </row>
    <row r="26" spans="1:12" ht="18">
      <c r="A26" s="208"/>
      <c r="B26" s="208"/>
      <c r="C26" s="208"/>
      <c r="D26" s="199"/>
      <c r="E26" s="208"/>
      <c r="F26" s="208"/>
      <c r="G26" s="208"/>
      <c r="H26" s="208"/>
      <c r="I26" s="210"/>
      <c r="J26" s="210"/>
      <c r="K26" s="210"/>
      <c r="L26" s="212"/>
    </row>
    <row r="27" spans="1:12" ht="18">
      <c r="A27" s="208"/>
      <c r="B27" s="208"/>
      <c r="C27" s="208"/>
      <c r="D27" s="199"/>
      <c r="E27" s="208"/>
      <c r="F27" s="208"/>
      <c r="G27" s="208"/>
      <c r="H27" s="208"/>
      <c r="I27" s="210"/>
      <c r="J27" s="210"/>
      <c r="K27" s="210"/>
      <c r="L27" s="212"/>
    </row>
    <row r="28" spans="1:12" ht="18">
      <c r="A28" s="208"/>
      <c r="B28" s="208"/>
      <c r="C28" s="208"/>
      <c r="D28" s="199"/>
      <c r="E28" s="208"/>
      <c r="F28" s="208"/>
      <c r="G28" s="208"/>
      <c r="H28" s="208"/>
      <c r="I28" s="210"/>
      <c r="J28" s="210"/>
      <c r="K28" s="210"/>
      <c r="L28" s="212"/>
    </row>
    <row r="29" spans="1:12" ht="18">
      <c r="A29" s="208"/>
      <c r="B29" s="208"/>
      <c r="C29" s="208"/>
      <c r="D29" s="199"/>
      <c r="E29" s="208"/>
      <c r="F29" s="208"/>
      <c r="G29" s="208"/>
      <c r="H29" s="208"/>
      <c r="I29" s="210"/>
      <c r="J29" s="210"/>
      <c r="K29" s="210"/>
      <c r="L29" s="212"/>
    </row>
    <row r="30" spans="1:12" ht="18">
      <c r="A30" s="208"/>
      <c r="B30" s="208"/>
      <c r="C30" s="208"/>
      <c r="D30" s="199"/>
      <c r="E30" s="208"/>
      <c r="F30" s="208"/>
      <c r="G30" s="208"/>
      <c r="H30" s="208"/>
      <c r="I30" s="210"/>
      <c r="J30" s="210"/>
      <c r="K30" s="210"/>
      <c r="L30" s="212"/>
    </row>
    <row r="31" spans="1:12" ht="18">
      <c r="A31" s="208"/>
      <c r="B31" s="208"/>
      <c r="C31" s="208"/>
      <c r="D31" s="199"/>
      <c r="E31" s="208"/>
      <c r="F31" s="208"/>
      <c r="G31" s="208"/>
      <c r="H31" s="208"/>
      <c r="I31" s="210"/>
      <c r="J31" s="210"/>
      <c r="K31" s="210"/>
      <c r="L31" s="378"/>
    </row>
    <row r="32" spans="1:12" ht="18">
      <c r="A32" s="208"/>
      <c r="B32" s="208"/>
      <c r="C32" s="208"/>
      <c r="D32" s="199"/>
      <c r="E32" s="208"/>
      <c r="F32" s="208"/>
      <c r="G32" s="208"/>
      <c r="H32" s="208"/>
      <c r="I32" s="210"/>
      <c r="J32" s="210"/>
      <c r="K32" s="210"/>
      <c r="L32" s="212"/>
    </row>
    <row r="33" spans="1:12" ht="18">
      <c r="A33" s="208"/>
      <c r="B33" s="208"/>
      <c r="C33" s="208"/>
      <c r="D33" s="199"/>
      <c r="E33" s="208"/>
      <c r="F33" s="208"/>
      <c r="G33" s="208"/>
      <c r="H33" s="208"/>
      <c r="I33" s="210"/>
      <c r="J33" s="210"/>
      <c r="K33" s="210"/>
      <c r="L33" s="212"/>
    </row>
    <row r="34" spans="1:12" ht="18">
      <c r="A34" s="208"/>
      <c r="B34" s="208"/>
      <c r="C34" s="208"/>
      <c r="D34" s="199"/>
      <c r="E34" s="208"/>
      <c r="F34" s="208"/>
      <c r="G34" s="208"/>
      <c r="H34" s="208"/>
      <c r="I34" s="210"/>
      <c r="J34" s="210"/>
      <c r="K34" s="210"/>
      <c r="L34" s="212"/>
    </row>
    <row r="35" spans="1:12" ht="18">
      <c r="A35" s="208"/>
      <c r="B35" s="208"/>
      <c r="C35" s="199"/>
      <c r="D35" s="199"/>
      <c r="E35" s="208"/>
      <c r="F35" s="208"/>
      <c r="G35" s="208"/>
      <c r="H35" s="208"/>
      <c r="I35" s="210"/>
      <c r="J35" s="210"/>
      <c r="K35" s="210"/>
      <c r="L35" s="212"/>
    </row>
    <row r="36" spans="1:12" ht="18">
      <c r="A36" s="208"/>
      <c r="B36" s="208"/>
      <c r="C36" s="208"/>
      <c r="D36" s="199"/>
      <c r="E36" s="208"/>
      <c r="F36" s="208"/>
      <c r="G36" s="208"/>
      <c r="H36" s="208"/>
      <c r="I36" s="210"/>
      <c r="J36" s="210"/>
      <c r="K36" s="210"/>
      <c r="L36" s="212"/>
    </row>
    <row r="37" spans="1:12" ht="18">
      <c r="A37" s="208"/>
      <c r="B37" s="208"/>
      <c r="C37" s="208"/>
      <c r="D37" s="199"/>
      <c r="E37" s="208"/>
      <c r="F37" s="208"/>
      <c r="G37" s="208"/>
      <c r="H37" s="208"/>
      <c r="I37" s="210"/>
      <c r="J37" s="210"/>
      <c r="K37" s="210"/>
      <c r="L37" s="378"/>
    </row>
    <row r="38" spans="1:12" ht="18">
      <c r="A38" s="208"/>
      <c r="B38" s="208"/>
      <c r="C38" s="208"/>
      <c r="D38" s="199"/>
      <c r="E38" s="208"/>
      <c r="F38" s="208"/>
      <c r="G38" s="208"/>
      <c r="H38" s="208"/>
      <c r="I38" s="210"/>
      <c r="J38" s="210"/>
      <c r="K38" s="210"/>
      <c r="L38" s="212"/>
    </row>
    <row r="39" spans="1:12" ht="18">
      <c r="A39" s="208"/>
      <c r="B39" s="208"/>
      <c r="C39" s="208"/>
      <c r="D39" s="199"/>
      <c r="E39" s="208"/>
      <c r="F39" s="208"/>
      <c r="G39" s="208"/>
      <c r="H39" s="208"/>
      <c r="I39" s="210"/>
      <c r="J39" s="210"/>
      <c r="K39" s="210"/>
      <c r="L39" s="212"/>
    </row>
    <row r="40" spans="1:12" ht="18">
      <c r="A40" s="208"/>
      <c r="B40" s="208"/>
      <c r="C40" s="208"/>
      <c r="D40" s="199"/>
      <c r="E40" s="208"/>
      <c r="F40" s="208"/>
      <c r="G40" s="208"/>
      <c r="H40" s="208"/>
      <c r="I40" s="210"/>
      <c r="J40" s="210"/>
      <c r="K40" s="210"/>
      <c r="L40" s="212"/>
    </row>
    <row r="41" spans="1:12" ht="18">
      <c r="A41" s="208"/>
      <c r="B41" s="208"/>
      <c r="C41" s="208"/>
      <c r="D41" s="199"/>
      <c r="E41" s="208"/>
      <c r="F41" s="208"/>
      <c r="G41" s="208"/>
      <c r="H41" s="208"/>
      <c r="I41" s="210"/>
      <c r="J41" s="210"/>
      <c r="K41" s="210"/>
      <c r="L41" s="212"/>
    </row>
    <row r="42" spans="1:12" ht="18">
      <c r="A42" s="208"/>
      <c r="B42" s="208"/>
      <c r="C42" s="208"/>
      <c r="D42" s="199"/>
      <c r="E42" s="208"/>
      <c r="F42" s="208"/>
      <c r="G42" s="208"/>
      <c r="H42" s="208"/>
      <c r="I42" s="210"/>
      <c r="J42" s="210"/>
      <c r="K42" s="210"/>
      <c r="L42" s="212"/>
    </row>
    <row r="43" spans="1:12" ht="18">
      <c r="A43" s="208"/>
      <c r="B43" s="208"/>
      <c r="C43" s="208"/>
      <c r="D43" s="199"/>
      <c r="E43" s="208"/>
      <c r="F43" s="208"/>
      <c r="G43" s="208"/>
      <c r="H43" s="208"/>
      <c r="I43" s="210"/>
      <c r="J43" s="210"/>
      <c r="K43" s="210"/>
      <c r="L43" s="212"/>
    </row>
    <row r="44" spans="1:12" ht="18">
      <c r="A44" s="208"/>
      <c r="B44" s="208"/>
      <c r="C44" s="208"/>
      <c r="D44" s="199"/>
      <c r="E44" s="208"/>
      <c r="F44" s="208"/>
      <c r="G44" s="208"/>
      <c r="H44" s="208"/>
      <c r="I44" s="210"/>
      <c r="J44" s="210"/>
      <c r="K44" s="210"/>
      <c r="L44" s="212"/>
    </row>
    <row r="45" spans="1:12" ht="18">
      <c r="A45" s="208"/>
      <c r="B45" s="208"/>
      <c r="C45" s="208"/>
      <c r="D45" s="199"/>
      <c r="E45" s="208"/>
      <c r="F45" s="208"/>
      <c r="G45" s="208"/>
      <c r="H45" s="208"/>
      <c r="I45" s="210"/>
      <c r="J45" s="210"/>
      <c r="K45" s="210"/>
      <c r="L45" s="212"/>
    </row>
    <row r="46" spans="1:12" ht="18">
      <c r="A46" s="208"/>
      <c r="B46" s="208"/>
      <c r="C46" s="208"/>
      <c r="D46" s="199"/>
      <c r="E46" s="208"/>
      <c r="F46" s="208"/>
      <c r="G46" s="208"/>
      <c r="H46" s="208"/>
      <c r="I46" s="210"/>
      <c r="J46" s="210"/>
      <c r="K46" s="210"/>
      <c r="L46" s="379"/>
    </row>
    <row r="47" spans="1:12" ht="18">
      <c r="A47" s="208"/>
      <c r="B47" s="208"/>
      <c r="C47" s="208"/>
      <c r="D47" s="199"/>
      <c r="E47" s="208"/>
      <c r="F47" s="208"/>
      <c r="G47" s="208"/>
      <c r="H47" s="208"/>
      <c r="I47" s="210"/>
      <c r="J47" s="210"/>
      <c r="K47" s="210"/>
      <c r="L47" s="212"/>
    </row>
    <row r="48" spans="1:12" ht="18">
      <c r="A48" s="208"/>
      <c r="B48" s="208"/>
      <c r="C48" s="208"/>
      <c r="D48" s="199"/>
      <c r="E48" s="208"/>
      <c r="F48" s="208"/>
      <c r="G48" s="208"/>
      <c r="H48" s="208"/>
      <c r="I48" s="210"/>
      <c r="J48" s="210"/>
      <c r="K48" s="210"/>
      <c r="L48" s="212"/>
    </row>
    <row r="49" spans="1:12" ht="18">
      <c r="A49" s="208"/>
      <c r="B49" s="208"/>
      <c r="C49" s="208"/>
      <c r="D49" s="199"/>
      <c r="E49" s="208"/>
      <c r="F49" s="208"/>
      <c r="G49" s="208"/>
      <c r="H49" s="208"/>
      <c r="I49" s="210"/>
      <c r="J49" s="210"/>
      <c r="K49" s="210"/>
      <c r="L49" s="212"/>
    </row>
    <row r="50" spans="1:12" ht="18">
      <c r="A50" s="208"/>
      <c r="B50" s="208"/>
      <c r="C50" s="208"/>
      <c r="D50" s="199"/>
      <c r="E50" s="208"/>
      <c r="F50" s="208"/>
      <c r="G50" s="208"/>
      <c r="H50" s="208"/>
      <c r="I50" s="210"/>
      <c r="J50" s="210"/>
      <c r="K50" s="210"/>
      <c r="L50" s="378"/>
    </row>
    <row r="51" spans="1:12" ht="18">
      <c r="A51" s="208"/>
      <c r="B51" s="208"/>
      <c r="C51" s="208"/>
      <c r="D51" s="199"/>
      <c r="E51" s="208"/>
      <c r="F51" s="208"/>
      <c r="G51" s="208"/>
      <c r="H51" s="208"/>
      <c r="I51" s="210"/>
      <c r="J51" s="210"/>
      <c r="K51" s="210"/>
      <c r="L51" s="212"/>
    </row>
    <row r="52" spans="1:12" ht="18">
      <c r="A52" s="208"/>
      <c r="B52" s="208"/>
      <c r="C52" s="208"/>
      <c r="D52" s="199"/>
      <c r="E52" s="208"/>
      <c r="F52" s="208"/>
      <c r="G52" s="208"/>
      <c r="H52" s="208"/>
      <c r="I52" s="210"/>
      <c r="J52" s="210"/>
      <c r="K52" s="210"/>
      <c r="L52" s="212"/>
    </row>
    <row r="53" spans="1:12" ht="18">
      <c r="A53" s="208"/>
      <c r="B53" s="208"/>
      <c r="C53" s="208"/>
      <c r="D53" s="199"/>
      <c r="E53" s="208"/>
      <c r="F53" s="208"/>
      <c r="G53" s="208"/>
      <c r="H53" s="208"/>
      <c r="I53" s="210"/>
      <c r="J53" s="210"/>
      <c r="K53" s="210"/>
      <c r="L53" s="212"/>
    </row>
    <row r="54" spans="1:12" ht="18">
      <c r="A54" s="208"/>
      <c r="B54" s="208"/>
      <c r="C54" s="208"/>
      <c r="D54" s="199"/>
      <c r="E54" s="208"/>
      <c r="F54" s="208"/>
      <c r="G54" s="208"/>
      <c r="H54" s="208"/>
      <c r="I54" s="210"/>
      <c r="J54" s="210"/>
      <c r="K54" s="210"/>
      <c r="L54" s="378"/>
    </row>
    <row r="55" spans="1:12" ht="18">
      <c r="A55" s="208"/>
      <c r="B55" s="208"/>
      <c r="C55" s="208"/>
      <c r="D55" s="199"/>
      <c r="E55" s="208"/>
      <c r="F55" s="208"/>
      <c r="G55" s="208"/>
      <c r="H55" s="208"/>
      <c r="I55" s="210"/>
      <c r="J55" s="210"/>
      <c r="K55" s="210"/>
      <c r="L55" s="212"/>
    </row>
    <row r="56" spans="1:12" ht="18">
      <c r="A56" s="208"/>
      <c r="B56" s="208"/>
      <c r="C56" s="208"/>
      <c r="D56" s="199"/>
      <c r="E56" s="208"/>
      <c r="F56" s="208"/>
      <c r="G56" s="208"/>
      <c r="H56" s="208"/>
      <c r="I56" s="210"/>
      <c r="J56" s="210"/>
      <c r="K56" s="210"/>
      <c r="L56" s="212"/>
    </row>
    <row r="57" spans="1:12" ht="18">
      <c r="A57" s="208"/>
      <c r="B57" s="208"/>
      <c r="C57" s="208"/>
      <c r="D57" s="199"/>
      <c r="E57" s="208"/>
      <c r="F57" s="208"/>
      <c r="G57" s="208"/>
      <c r="H57" s="208"/>
      <c r="I57" s="210"/>
      <c r="J57" s="210"/>
      <c r="K57" s="210"/>
      <c r="L57" s="212"/>
    </row>
    <row r="58" spans="1:12" ht="18">
      <c r="A58" s="208"/>
      <c r="B58" s="208"/>
      <c r="C58" s="208"/>
      <c r="D58" s="199"/>
      <c r="E58" s="208"/>
      <c r="F58" s="208"/>
      <c r="G58" s="208"/>
      <c r="H58" s="208"/>
      <c r="I58" s="210"/>
      <c r="J58" s="210"/>
      <c r="K58" s="210"/>
      <c r="L58" s="212"/>
    </row>
    <row r="59" spans="1:12" ht="18">
      <c r="A59" s="208"/>
      <c r="B59" s="208"/>
      <c r="C59" s="208"/>
      <c r="D59" s="199"/>
      <c r="E59" s="208"/>
      <c r="F59" s="208"/>
      <c r="G59" s="208"/>
      <c r="H59" s="208"/>
      <c r="I59" s="210"/>
      <c r="J59" s="210"/>
      <c r="K59" s="210"/>
      <c r="L59" s="380"/>
    </row>
    <row r="60" spans="1:12" ht="18">
      <c r="A60" s="208"/>
      <c r="B60" s="208"/>
      <c r="C60" s="199"/>
      <c r="D60" s="199"/>
      <c r="E60" s="208"/>
      <c r="F60" s="208"/>
      <c r="G60" s="208"/>
      <c r="H60" s="208"/>
      <c r="I60" s="210"/>
      <c r="J60" s="210"/>
      <c r="K60" s="210"/>
      <c r="L60" s="212"/>
    </row>
    <row r="61" spans="1:12" ht="18">
      <c r="A61" s="208"/>
      <c r="B61" s="208"/>
      <c r="C61" s="208"/>
      <c r="D61" s="199"/>
      <c r="E61" s="208"/>
      <c r="F61" s="208"/>
      <c r="G61" s="208"/>
      <c r="H61" s="208"/>
      <c r="I61" s="210"/>
      <c r="J61" s="210"/>
      <c r="K61" s="210"/>
      <c r="L61" s="378"/>
    </row>
    <row r="62" spans="1:12" ht="18">
      <c r="A62" s="208"/>
      <c r="B62" s="208"/>
      <c r="C62" s="208"/>
      <c r="D62" s="199"/>
      <c r="E62" s="208"/>
      <c r="F62" s="208"/>
      <c r="G62" s="208"/>
      <c r="H62" s="208"/>
      <c r="I62" s="210"/>
      <c r="J62" s="210"/>
      <c r="K62" s="210"/>
      <c r="L62" s="212"/>
    </row>
    <row r="63" spans="1:12" ht="18">
      <c r="A63" s="208"/>
      <c r="B63" s="208"/>
      <c r="C63" s="208"/>
      <c r="D63" s="199"/>
      <c r="E63" s="208"/>
      <c r="F63" s="208"/>
      <c r="G63" s="208"/>
      <c r="H63" s="208"/>
      <c r="I63" s="210"/>
      <c r="J63" s="210"/>
      <c r="K63" s="210"/>
      <c r="L63" s="212"/>
    </row>
    <row r="64" spans="1:12" ht="18">
      <c r="A64" s="208"/>
      <c r="B64" s="208"/>
      <c r="C64" s="208"/>
      <c r="D64" s="199"/>
      <c r="E64" s="208"/>
      <c r="F64" s="208"/>
      <c r="G64" s="208"/>
      <c r="H64" s="208"/>
      <c r="I64" s="210"/>
      <c r="J64" s="210"/>
      <c r="K64" s="210"/>
      <c r="L64" s="212"/>
    </row>
    <row r="65" spans="1:12" ht="18">
      <c r="A65" s="208"/>
      <c r="B65" s="208"/>
      <c r="C65" s="208"/>
      <c r="D65" s="199"/>
      <c r="E65" s="208"/>
      <c r="F65" s="208"/>
      <c r="G65" s="208"/>
      <c r="H65" s="208"/>
      <c r="I65" s="210"/>
      <c r="J65" s="210"/>
      <c r="K65" s="210"/>
      <c r="L65" s="212"/>
    </row>
    <row r="66" spans="1:12" ht="18">
      <c r="A66" s="208"/>
      <c r="B66" s="208"/>
      <c r="C66" s="208"/>
      <c r="D66" s="199"/>
      <c r="E66" s="208"/>
      <c r="F66" s="208"/>
      <c r="G66" s="208"/>
      <c r="H66" s="208"/>
      <c r="I66" s="210"/>
      <c r="J66" s="210"/>
      <c r="K66" s="210"/>
      <c r="L66" s="381"/>
    </row>
    <row r="67" spans="1:12" ht="18">
      <c r="A67" s="208"/>
      <c r="B67" s="208"/>
      <c r="C67" s="208"/>
      <c r="D67" s="199"/>
      <c r="E67" s="208"/>
      <c r="F67" s="208"/>
      <c r="G67" s="208"/>
      <c r="H67" s="208"/>
      <c r="I67" s="210"/>
      <c r="J67" s="210"/>
      <c r="K67" s="210"/>
      <c r="L67" s="378"/>
    </row>
    <row r="68" spans="1:12" ht="18">
      <c r="A68" s="208"/>
      <c r="B68" s="208"/>
      <c r="C68" s="208"/>
      <c r="D68" s="199"/>
      <c r="E68" s="208"/>
      <c r="F68" s="208"/>
      <c r="G68" s="208"/>
      <c r="H68" s="208"/>
      <c r="I68" s="210"/>
      <c r="J68" s="210"/>
      <c r="K68" s="210"/>
      <c r="L68" s="212"/>
    </row>
    <row r="69" spans="1:12" ht="18">
      <c r="A69" s="208"/>
      <c r="B69" s="208"/>
      <c r="C69" s="208"/>
      <c r="D69" s="199"/>
      <c r="E69" s="208"/>
      <c r="F69" s="208"/>
      <c r="G69" s="208"/>
      <c r="H69" s="208"/>
      <c r="I69" s="210"/>
      <c r="J69" s="210"/>
      <c r="K69" s="210"/>
      <c r="L69" s="212"/>
    </row>
    <row r="70" spans="1:12" ht="18">
      <c r="A70" s="208"/>
      <c r="B70" s="208"/>
      <c r="C70" s="208"/>
      <c r="D70" s="199"/>
      <c r="E70" s="208"/>
      <c r="F70" s="208"/>
      <c r="G70" s="208"/>
      <c r="H70" s="208"/>
      <c r="I70" s="210"/>
      <c r="J70" s="210"/>
      <c r="K70" s="210"/>
      <c r="L70" s="378"/>
    </row>
    <row r="71" spans="1:12" ht="18">
      <c r="A71" s="208"/>
      <c r="B71" s="208"/>
      <c r="C71" s="208"/>
      <c r="D71" s="199"/>
      <c r="E71" s="208"/>
      <c r="F71" s="208"/>
      <c r="G71" s="208"/>
      <c r="H71" s="208"/>
      <c r="I71" s="210"/>
      <c r="J71" s="210"/>
      <c r="K71" s="210"/>
      <c r="L71" s="212"/>
    </row>
    <row r="72" spans="1:12" ht="18">
      <c r="A72" s="208"/>
      <c r="B72" s="208"/>
      <c r="C72" s="208"/>
      <c r="D72" s="199"/>
      <c r="E72" s="208"/>
      <c r="F72" s="208"/>
      <c r="G72" s="208"/>
      <c r="H72" s="208"/>
      <c r="I72" s="210"/>
      <c r="J72" s="210"/>
      <c r="K72" s="210"/>
      <c r="L72" s="212"/>
    </row>
    <row r="73" spans="1:12" ht="18">
      <c r="A73" s="208"/>
      <c r="B73" s="208"/>
      <c r="C73" s="208"/>
      <c r="D73" s="199"/>
      <c r="E73" s="208"/>
      <c r="F73" s="208"/>
      <c r="G73" s="208"/>
      <c r="H73" s="208"/>
      <c r="I73" s="210"/>
      <c r="J73" s="210"/>
      <c r="K73" s="210"/>
      <c r="L73" s="212"/>
    </row>
    <row r="74" spans="1:12" ht="18">
      <c r="A74" s="208"/>
      <c r="B74" s="208"/>
      <c r="C74" s="208"/>
      <c r="D74" s="199"/>
      <c r="E74" s="208"/>
      <c r="F74" s="208"/>
      <c r="G74" s="208"/>
      <c r="H74" s="208"/>
      <c r="I74" s="210"/>
      <c r="J74" s="210"/>
      <c r="K74" s="210"/>
      <c r="L74" s="212"/>
    </row>
    <row r="75" spans="1:12" ht="18">
      <c r="A75" s="208"/>
      <c r="B75" s="208"/>
      <c r="C75" s="208"/>
      <c r="D75" s="199"/>
      <c r="E75" s="208"/>
      <c r="F75" s="208"/>
      <c r="G75" s="208"/>
      <c r="H75" s="208"/>
      <c r="I75" s="210"/>
      <c r="J75" s="210"/>
      <c r="K75" s="210"/>
      <c r="L75" s="378"/>
    </row>
    <row r="76" spans="1:12" ht="18">
      <c r="A76" s="208"/>
      <c r="B76" s="208"/>
      <c r="C76" s="208"/>
      <c r="D76" s="199"/>
      <c r="E76" s="208"/>
      <c r="F76" s="208"/>
      <c r="G76" s="208"/>
      <c r="H76" s="208"/>
      <c r="I76" s="210"/>
      <c r="J76" s="210"/>
      <c r="K76" s="210"/>
      <c r="L76" s="212"/>
    </row>
    <row r="77" spans="1:12" ht="18">
      <c r="A77" s="208"/>
      <c r="B77" s="208"/>
      <c r="C77" s="208"/>
      <c r="D77" s="199"/>
      <c r="E77" s="208"/>
      <c r="F77" s="208"/>
      <c r="G77" s="208"/>
      <c r="H77" s="208"/>
      <c r="I77" s="210"/>
      <c r="J77" s="210"/>
      <c r="K77" s="210"/>
      <c r="L77" s="212"/>
    </row>
    <row r="78" spans="1:12" ht="18">
      <c r="A78" s="208"/>
      <c r="B78" s="208"/>
      <c r="C78" s="208"/>
      <c r="D78" s="199"/>
      <c r="E78" s="208"/>
      <c r="F78" s="208"/>
      <c r="G78" s="208"/>
      <c r="H78" s="208"/>
      <c r="I78" s="210"/>
      <c r="J78" s="210"/>
      <c r="K78" s="210"/>
      <c r="L78" s="212"/>
    </row>
    <row r="79" spans="1:12" ht="18">
      <c r="A79" s="208"/>
      <c r="B79" s="208"/>
      <c r="C79" s="208"/>
      <c r="D79" s="199"/>
      <c r="E79" s="208"/>
      <c r="F79" s="208"/>
      <c r="G79" s="208"/>
      <c r="H79" s="208"/>
      <c r="I79" s="210"/>
      <c r="J79" s="210"/>
      <c r="K79" s="210"/>
      <c r="L79" s="378"/>
    </row>
    <row r="80" spans="1:12" ht="18">
      <c r="A80" s="208"/>
      <c r="B80" s="208"/>
      <c r="C80" s="208"/>
      <c r="D80" s="199"/>
      <c r="E80" s="208"/>
      <c r="F80" s="208"/>
      <c r="G80" s="208"/>
      <c r="H80" s="208"/>
      <c r="I80" s="210"/>
      <c r="J80" s="210"/>
      <c r="K80" s="210"/>
      <c r="L80" s="212"/>
    </row>
    <row r="81" spans="1:12" ht="18">
      <c r="A81" s="208"/>
      <c r="B81" s="208"/>
      <c r="C81" s="208"/>
      <c r="D81" s="199"/>
      <c r="E81" s="208"/>
      <c r="F81" s="208"/>
      <c r="G81" s="208"/>
      <c r="H81" s="208"/>
      <c r="I81" s="210"/>
      <c r="J81" s="210"/>
      <c r="K81" s="210"/>
      <c r="L81" s="212"/>
    </row>
    <row r="82" spans="1:12" ht="18">
      <c r="A82" s="208"/>
      <c r="B82" s="208"/>
      <c r="C82" s="208"/>
      <c r="D82" s="199"/>
      <c r="E82" s="208"/>
      <c r="F82" s="208"/>
      <c r="G82" s="208"/>
      <c r="H82" s="208"/>
      <c r="I82" s="210"/>
      <c r="J82" s="210"/>
      <c r="K82" s="210"/>
      <c r="L82" s="212"/>
    </row>
    <row r="83" spans="1:12" ht="18">
      <c r="A83" s="208"/>
      <c r="B83" s="208"/>
      <c r="C83" s="208"/>
      <c r="D83" s="199"/>
      <c r="E83" s="208"/>
      <c r="F83" s="208"/>
      <c r="G83" s="208"/>
      <c r="H83" s="208"/>
      <c r="I83" s="210"/>
      <c r="J83" s="210"/>
      <c r="K83" s="210"/>
      <c r="L83" s="212"/>
    </row>
    <row r="84" spans="1:12" ht="18">
      <c r="A84" s="208"/>
      <c r="B84" s="208"/>
      <c r="C84" s="208"/>
      <c r="D84" s="199"/>
      <c r="E84" s="208"/>
      <c r="F84" s="208"/>
      <c r="G84" s="208"/>
      <c r="H84" s="208"/>
      <c r="I84" s="210"/>
      <c r="J84" s="210"/>
      <c r="K84" s="210"/>
      <c r="L84" s="212"/>
    </row>
    <row r="85" spans="1:12" ht="18">
      <c r="A85" s="208"/>
      <c r="B85" s="208"/>
      <c r="C85" s="208"/>
      <c r="D85" s="199"/>
      <c r="E85" s="208"/>
      <c r="F85" s="208"/>
      <c r="G85" s="208"/>
      <c r="H85" s="208"/>
      <c r="I85" s="210"/>
      <c r="J85" s="210"/>
      <c r="K85" s="210"/>
      <c r="L85" s="378"/>
    </row>
    <row r="86" spans="1:12" ht="18">
      <c r="A86" s="208"/>
      <c r="B86" s="208"/>
      <c r="C86" s="208"/>
      <c r="D86" s="199"/>
      <c r="E86" s="208"/>
      <c r="F86" s="208"/>
      <c r="G86" s="208"/>
      <c r="H86" s="208"/>
      <c r="I86" s="210"/>
      <c r="J86" s="210"/>
      <c r="K86" s="210"/>
      <c r="L86" s="212"/>
    </row>
    <row r="87" spans="1:12" ht="18">
      <c r="A87" s="208"/>
      <c r="B87" s="208"/>
      <c r="C87" s="208"/>
      <c r="D87" s="199"/>
      <c r="E87" s="208"/>
      <c r="F87" s="208"/>
      <c r="G87" s="208"/>
      <c r="H87" s="208"/>
      <c r="I87" s="210"/>
      <c r="J87" s="210"/>
      <c r="K87" s="210"/>
      <c r="L87" s="212"/>
    </row>
    <row r="88" spans="1:12" ht="18">
      <c r="A88" s="208"/>
      <c r="B88" s="208"/>
      <c r="C88" s="208"/>
      <c r="D88" s="199"/>
      <c r="E88" s="208"/>
      <c r="F88" s="208"/>
      <c r="G88" s="208"/>
      <c r="H88" s="208"/>
      <c r="I88" s="210"/>
      <c r="J88" s="210"/>
      <c r="K88" s="210"/>
      <c r="L88" s="212"/>
    </row>
    <row r="89" spans="1:12" ht="18">
      <c r="A89" s="208"/>
      <c r="B89" s="208"/>
      <c r="C89" s="208"/>
      <c r="D89" s="199"/>
      <c r="E89" s="208"/>
      <c r="F89" s="208"/>
      <c r="G89" s="208"/>
      <c r="H89" s="208"/>
      <c r="I89" s="210"/>
      <c r="J89" s="210"/>
      <c r="K89" s="210"/>
      <c r="L89" s="212"/>
    </row>
    <row r="90" spans="1:12" ht="18">
      <c r="A90" s="208"/>
      <c r="B90" s="208"/>
      <c r="C90" s="208"/>
      <c r="D90" s="199"/>
      <c r="E90" s="208"/>
      <c r="F90" s="208"/>
      <c r="G90" s="208"/>
      <c r="H90" s="208"/>
      <c r="I90" s="210"/>
      <c r="J90" s="210"/>
      <c r="K90" s="210"/>
      <c r="L90" s="212"/>
    </row>
    <row r="91" spans="1:12" ht="18">
      <c r="A91" s="208"/>
      <c r="B91" s="208"/>
      <c r="C91" s="199"/>
      <c r="D91" s="199"/>
      <c r="E91" s="208"/>
      <c r="F91" s="208"/>
      <c r="G91" s="208"/>
      <c r="H91" s="208"/>
      <c r="I91" s="210"/>
      <c r="J91" s="210"/>
      <c r="K91" s="210"/>
      <c r="L91" s="212"/>
    </row>
    <row r="92" spans="1:12" ht="18">
      <c r="A92" s="208"/>
      <c r="B92" s="208"/>
      <c r="C92" s="208"/>
      <c r="D92" s="199"/>
      <c r="E92" s="208"/>
      <c r="F92" s="208"/>
      <c r="G92" s="208"/>
      <c r="H92" s="208"/>
      <c r="I92" s="210"/>
      <c r="J92" s="210"/>
      <c r="K92" s="210"/>
      <c r="L92" s="212"/>
    </row>
    <row r="93" spans="1:12" ht="18">
      <c r="A93" s="208"/>
      <c r="B93" s="208"/>
      <c r="C93" s="208"/>
      <c r="D93" s="199"/>
      <c r="E93" s="208"/>
      <c r="F93" s="208"/>
      <c r="G93" s="208"/>
      <c r="H93" s="208"/>
      <c r="I93" s="210"/>
      <c r="J93" s="210"/>
      <c r="K93" s="210"/>
      <c r="L93" s="212"/>
    </row>
    <row r="94" spans="1:12" ht="18">
      <c r="A94" s="208"/>
      <c r="B94" s="208"/>
      <c r="C94" s="208"/>
      <c r="D94" s="199"/>
      <c r="E94" s="208"/>
      <c r="F94" s="208"/>
      <c r="G94" s="208"/>
      <c r="H94" s="208"/>
      <c r="I94" s="210"/>
      <c r="J94" s="210"/>
      <c r="K94" s="210"/>
      <c r="L94" s="212"/>
    </row>
    <row r="95" spans="1:12" ht="18">
      <c r="A95" s="208"/>
      <c r="B95" s="208"/>
      <c r="C95" s="208"/>
      <c r="D95" s="199"/>
      <c r="E95" s="208"/>
      <c r="F95" s="208"/>
      <c r="G95" s="208"/>
      <c r="H95" s="208"/>
      <c r="I95" s="210"/>
      <c r="J95" s="210"/>
      <c r="K95" s="210"/>
      <c r="L95" s="212"/>
    </row>
    <row r="96" spans="1:12" ht="18">
      <c r="A96" s="208"/>
      <c r="B96" s="208"/>
      <c r="C96" s="208"/>
      <c r="D96" s="199"/>
      <c r="E96" s="208"/>
      <c r="F96" s="208"/>
      <c r="G96" s="208"/>
      <c r="H96" s="208"/>
      <c r="I96" s="210"/>
      <c r="J96" s="210"/>
      <c r="K96" s="210"/>
      <c r="L96" s="212"/>
    </row>
    <row r="97" spans="1:12" ht="18">
      <c r="A97" s="208"/>
      <c r="B97" s="208"/>
      <c r="C97" s="208"/>
      <c r="D97" s="199"/>
      <c r="E97" s="208"/>
      <c r="F97" s="208"/>
      <c r="G97" s="208"/>
      <c r="H97" s="208"/>
      <c r="I97" s="210"/>
      <c r="J97" s="210"/>
      <c r="K97" s="210"/>
      <c r="L97" s="212"/>
    </row>
    <row r="98" spans="1:12" ht="18">
      <c r="A98" s="208"/>
      <c r="B98" s="208"/>
      <c r="C98" s="208"/>
      <c r="D98" s="199"/>
      <c r="E98" s="208"/>
      <c r="F98" s="208"/>
      <c r="G98" s="208"/>
      <c r="H98" s="208"/>
      <c r="I98" s="210"/>
      <c r="J98" s="210"/>
      <c r="K98" s="210"/>
      <c r="L98" s="378"/>
    </row>
    <row r="99" spans="1:12" ht="18">
      <c r="A99" s="208"/>
      <c r="B99" s="208"/>
      <c r="C99" s="199"/>
      <c r="D99" s="199"/>
      <c r="E99" s="208"/>
      <c r="F99" s="208"/>
      <c r="G99" s="208"/>
      <c r="H99" s="208"/>
      <c r="I99" s="210"/>
      <c r="J99" s="210"/>
      <c r="K99" s="210"/>
      <c r="L99" s="212"/>
    </row>
    <row r="100" spans="1:12" ht="18">
      <c r="A100" s="208"/>
      <c r="B100" s="208"/>
      <c r="C100" s="199"/>
      <c r="D100" s="199"/>
      <c r="E100" s="208"/>
      <c r="F100" s="208"/>
      <c r="G100" s="208"/>
      <c r="H100" s="208"/>
      <c r="I100" s="210"/>
      <c r="J100" s="210"/>
      <c r="K100" s="210"/>
      <c r="L100" s="212"/>
    </row>
    <row r="101" spans="1:12" ht="18">
      <c r="A101" s="208"/>
      <c r="B101" s="208"/>
      <c r="C101" s="208"/>
      <c r="D101" s="199"/>
      <c r="E101" s="208"/>
      <c r="F101" s="208"/>
      <c r="G101" s="208"/>
      <c r="H101" s="208"/>
      <c r="I101" s="210"/>
      <c r="J101" s="210"/>
      <c r="K101" s="210"/>
      <c r="L101" s="212"/>
    </row>
    <row r="102" spans="1:12" ht="18">
      <c r="A102" s="208"/>
      <c r="B102" s="208"/>
      <c r="C102" s="208"/>
      <c r="D102" s="199"/>
      <c r="E102" s="208"/>
      <c r="F102" s="208"/>
      <c r="G102" s="208"/>
      <c r="H102" s="208"/>
      <c r="I102" s="210"/>
      <c r="J102" s="210"/>
      <c r="K102" s="210"/>
      <c r="L102" s="378"/>
    </row>
    <row r="103" spans="1:12" ht="18">
      <c r="A103" s="208"/>
      <c r="B103" s="208"/>
      <c r="C103" s="208"/>
      <c r="D103" s="199"/>
      <c r="E103" s="208"/>
      <c r="F103" s="208"/>
      <c r="G103" s="208"/>
      <c r="H103" s="208"/>
      <c r="I103" s="210"/>
      <c r="J103" s="210"/>
      <c r="K103" s="210"/>
      <c r="L103" s="212"/>
    </row>
    <row r="104" spans="1:12" ht="18">
      <c r="A104" s="208"/>
      <c r="B104" s="208"/>
      <c r="C104" s="208"/>
      <c r="D104" s="199"/>
      <c r="E104" s="208"/>
      <c r="F104" s="208"/>
      <c r="G104" s="208"/>
      <c r="H104" s="208"/>
      <c r="I104" s="210"/>
      <c r="J104" s="210"/>
      <c r="K104" s="210"/>
      <c r="L104" s="212"/>
    </row>
    <row r="105" spans="1:12" ht="18">
      <c r="A105" s="208"/>
      <c r="B105" s="208"/>
      <c r="C105" s="208"/>
      <c r="D105" s="199"/>
      <c r="E105" s="208"/>
      <c r="F105" s="208"/>
      <c r="G105" s="208"/>
      <c r="H105" s="208"/>
      <c r="I105" s="210"/>
      <c r="J105" s="210"/>
      <c r="K105" s="210"/>
      <c r="L105" s="212"/>
    </row>
    <row r="106" spans="1:12" ht="18">
      <c r="A106" s="208"/>
      <c r="B106" s="208"/>
      <c r="C106" s="208"/>
      <c r="D106" s="199"/>
      <c r="E106" s="208"/>
      <c r="F106" s="208"/>
      <c r="G106" s="208"/>
      <c r="H106" s="208"/>
      <c r="I106" s="210"/>
      <c r="J106" s="210"/>
      <c r="K106" s="210"/>
      <c r="L106" s="212"/>
    </row>
    <row r="107" spans="1:12" ht="18">
      <c r="A107" s="208"/>
      <c r="B107" s="208"/>
      <c r="C107" s="208"/>
      <c r="D107" s="199"/>
      <c r="E107" s="208"/>
      <c r="F107" s="208"/>
      <c r="G107" s="208"/>
      <c r="H107" s="208"/>
      <c r="I107" s="210"/>
      <c r="J107" s="210"/>
      <c r="K107" s="210"/>
      <c r="L107" s="212"/>
    </row>
    <row r="108" spans="1:12" ht="18">
      <c r="A108" s="208"/>
      <c r="B108" s="208"/>
      <c r="C108" s="208"/>
      <c r="D108" s="199"/>
      <c r="E108" s="208"/>
      <c r="F108" s="208"/>
      <c r="G108" s="208"/>
      <c r="H108" s="208"/>
      <c r="I108" s="210"/>
      <c r="J108" s="210"/>
      <c r="K108" s="210"/>
      <c r="L108" s="378"/>
    </row>
    <row r="109" spans="1:12" ht="18">
      <c r="A109" s="208"/>
      <c r="B109" s="208"/>
      <c r="C109" s="208"/>
      <c r="D109" s="199"/>
      <c r="E109" s="208"/>
      <c r="F109" s="208"/>
      <c r="G109" s="208"/>
      <c r="H109" s="208"/>
      <c r="I109" s="210"/>
      <c r="J109" s="210"/>
      <c r="K109" s="210"/>
      <c r="L109" s="212"/>
    </row>
    <row r="110" spans="1:12" ht="18">
      <c r="A110" s="208"/>
      <c r="B110" s="208"/>
      <c r="C110" s="208"/>
      <c r="D110" s="199"/>
      <c r="E110" s="208"/>
      <c r="F110" s="208"/>
      <c r="G110" s="208"/>
      <c r="H110" s="208"/>
      <c r="I110" s="210"/>
      <c r="J110" s="210"/>
      <c r="K110" s="210"/>
      <c r="L110" s="212"/>
    </row>
    <row r="111" spans="1:12" ht="18">
      <c r="A111" s="208"/>
      <c r="B111" s="208"/>
      <c r="C111" s="208"/>
      <c r="D111" s="199"/>
      <c r="E111" s="208"/>
      <c r="F111" s="208"/>
      <c r="G111" s="208"/>
      <c r="H111" s="208"/>
      <c r="I111" s="210"/>
      <c r="J111" s="210"/>
      <c r="K111" s="210"/>
      <c r="L111" s="212"/>
    </row>
    <row r="112" spans="1:12" ht="18">
      <c r="A112" s="208"/>
      <c r="B112" s="208"/>
      <c r="C112" s="208"/>
      <c r="D112" s="199"/>
      <c r="E112" s="208"/>
      <c r="F112" s="208"/>
      <c r="G112" s="208"/>
      <c r="H112" s="208"/>
      <c r="I112" s="210"/>
      <c r="J112" s="210"/>
      <c r="K112" s="210"/>
      <c r="L112" s="212"/>
    </row>
    <row r="113" spans="1:12" ht="18">
      <c r="A113" s="208"/>
      <c r="B113" s="208"/>
      <c r="C113" s="208"/>
      <c r="D113" s="199"/>
      <c r="E113" s="208"/>
      <c r="F113" s="208"/>
      <c r="G113" s="208"/>
      <c r="H113" s="208"/>
      <c r="I113" s="210"/>
      <c r="J113" s="210"/>
      <c r="K113" s="210"/>
      <c r="L113" s="378"/>
    </row>
    <row r="114" spans="1:12" ht="18">
      <c r="A114" s="208"/>
      <c r="B114" s="208"/>
      <c r="C114" s="208"/>
      <c r="D114" s="199"/>
      <c r="E114" s="208"/>
      <c r="F114" s="208"/>
      <c r="G114" s="208"/>
      <c r="H114" s="208"/>
      <c r="I114" s="210"/>
      <c r="J114" s="210"/>
      <c r="K114" s="210"/>
      <c r="L114" s="382"/>
    </row>
    <row r="115" spans="1:12" ht="18">
      <c r="A115" s="208"/>
      <c r="B115" s="208"/>
      <c r="C115" s="208"/>
      <c r="D115" s="199"/>
      <c r="E115" s="208"/>
      <c r="F115" s="208"/>
      <c r="G115" s="208"/>
      <c r="H115" s="208"/>
      <c r="I115" s="210"/>
      <c r="J115" s="210"/>
      <c r="K115" s="210"/>
      <c r="L115" s="212"/>
    </row>
    <row r="116" spans="1:12" ht="18">
      <c r="A116" s="208"/>
      <c r="B116" s="208"/>
      <c r="C116" s="208"/>
      <c r="D116" s="199"/>
      <c r="E116" s="208"/>
      <c r="F116" s="208"/>
      <c r="G116" s="208"/>
      <c r="H116" s="208"/>
      <c r="I116" s="210"/>
      <c r="J116" s="210"/>
      <c r="K116" s="210"/>
      <c r="L116" s="212"/>
    </row>
    <row r="117" spans="1:12" ht="18">
      <c r="A117" s="208"/>
      <c r="B117" s="208"/>
      <c r="C117" s="208"/>
      <c r="D117" s="199"/>
      <c r="E117" s="208"/>
      <c r="F117" s="208"/>
      <c r="G117" s="208"/>
      <c r="H117" s="208"/>
      <c r="I117" s="210"/>
      <c r="J117" s="210"/>
      <c r="K117" s="210"/>
      <c r="L117" s="212"/>
    </row>
    <row r="118" spans="1:12" ht="18">
      <c r="A118" s="208"/>
      <c r="B118" s="208"/>
      <c r="C118" s="208"/>
      <c r="D118" s="199"/>
      <c r="E118" s="208"/>
      <c r="F118" s="208"/>
      <c r="G118" s="208"/>
      <c r="H118" s="208"/>
      <c r="I118" s="210"/>
      <c r="J118" s="210"/>
      <c r="K118" s="210"/>
      <c r="L118" s="212"/>
    </row>
    <row r="119" spans="1:12" ht="18">
      <c r="A119" s="208"/>
      <c r="B119" s="208"/>
      <c r="C119" s="208"/>
      <c r="D119" s="199"/>
      <c r="E119" s="208"/>
      <c r="F119" s="208"/>
      <c r="G119" s="208"/>
      <c r="H119" s="208"/>
      <c r="I119" s="210"/>
      <c r="J119" s="210"/>
      <c r="K119" s="210"/>
      <c r="L119" s="212"/>
    </row>
    <row r="120" spans="1:12" ht="18">
      <c r="A120" s="208"/>
      <c r="B120" s="208"/>
      <c r="C120" s="208"/>
      <c r="D120" s="199"/>
      <c r="E120" s="208"/>
      <c r="F120" s="208"/>
      <c r="G120" s="208"/>
      <c r="H120" s="208"/>
      <c r="I120" s="210"/>
      <c r="J120" s="210"/>
      <c r="K120" s="210"/>
      <c r="L120" s="212"/>
    </row>
    <row r="121" spans="1:12" ht="18">
      <c r="A121" s="208"/>
      <c r="B121" s="208"/>
      <c r="C121" s="208"/>
      <c r="D121" s="199"/>
      <c r="E121" s="208"/>
      <c r="F121" s="208"/>
      <c r="G121" s="208"/>
      <c r="H121" s="208"/>
      <c r="I121" s="210"/>
      <c r="J121" s="210"/>
      <c r="K121" s="210"/>
      <c r="L121" s="212"/>
    </row>
    <row r="122" spans="1:12" ht="18">
      <c r="A122" s="208"/>
      <c r="B122" s="208"/>
      <c r="C122" s="208"/>
      <c r="D122" s="199"/>
      <c r="E122" s="208"/>
      <c r="F122" s="208"/>
      <c r="G122" s="208"/>
      <c r="H122" s="208"/>
      <c r="I122" s="210"/>
      <c r="J122" s="210"/>
      <c r="K122" s="210"/>
      <c r="L122" s="378"/>
    </row>
    <row r="123" spans="1:12" ht="18">
      <c r="A123" s="208"/>
      <c r="B123" s="208"/>
      <c r="C123" s="208"/>
      <c r="D123" s="199"/>
      <c r="E123" s="208"/>
      <c r="F123" s="208"/>
      <c r="G123" s="208"/>
      <c r="H123" s="208"/>
      <c r="I123" s="210"/>
      <c r="J123" s="210"/>
      <c r="K123" s="210"/>
      <c r="L123" s="212"/>
    </row>
    <row r="124" spans="1:12" ht="18">
      <c r="A124" s="208"/>
      <c r="B124" s="208"/>
      <c r="C124" s="199"/>
      <c r="D124" s="199"/>
      <c r="E124" s="208"/>
      <c r="F124" s="208"/>
      <c r="G124" s="208"/>
      <c r="H124" s="208"/>
      <c r="I124" s="210"/>
      <c r="J124" s="210"/>
      <c r="K124" s="210"/>
      <c r="L124" s="212"/>
    </row>
    <row r="125" spans="1:12" ht="15.75">
      <c r="A125" s="383"/>
      <c r="B125" s="383"/>
      <c r="C125" s="383"/>
      <c r="D125" s="383"/>
      <c r="E125" s="383"/>
      <c r="F125" s="383"/>
      <c r="G125" s="383"/>
      <c r="H125" s="383"/>
      <c r="I125" s="384"/>
      <c r="J125" s="384"/>
      <c r="K125" s="384"/>
      <c r="L125" s="385"/>
    </row>
    <row r="126" spans="1:12" ht="18">
      <c r="A126" s="208"/>
      <c r="B126" s="208"/>
      <c r="C126" s="208"/>
      <c r="D126" s="209"/>
      <c r="E126" s="208"/>
      <c r="F126" s="208"/>
      <c r="G126" s="208"/>
      <c r="H126" s="208"/>
      <c r="I126" s="210"/>
      <c r="J126" s="210"/>
      <c r="K126" s="210"/>
      <c r="L126" s="378"/>
    </row>
    <row r="127" spans="1:12" ht="18">
      <c r="A127" s="208"/>
      <c r="B127" s="208"/>
      <c r="C127" s="208"/>
      <c r="D127" s="209"/>
      <c r="E127" s="208"/>
      <c r="F127" s="208"/>
      <c r="G127" s="208"/>
      <c r="H127" s="208"/>
      <c r="I127" s="210"/>
      <c r="J127" s="210"/>
      <c r="K127" s="210"/>
      <c r="L127" s="378"/>
    </row>
    <row r="128" spans="1:12" ht="18">
      <c r="A128" s="208"/>
      <c r="B128" s="208"/>
      <c r="C128" s="208"/>
      <c r="D128" s="209"/>
      <c r="E128" s="208"/>
      <c r="F128" s="208"/>
      <c r="G128" s="208"/>
      <c r="H128" s="208"/>
      <c r="I128" s="210"/>
      <c r="J128" s="210"/>
      <c r="K128" s="210"/>
      <c r="L128" s="212"/>
    </row>
    <row r="129" spans="1:12" ht="18">
      <c r="A129" s="208"/>
      <c r="B129" s="208"/>
      <c r="C129" s="208"/>
      <c r="D129" s="209"/>
      <c r="E129" s="208"/>
      <c r="F129" s="208"/>
      <c r="G129" s="208"/>
      <c r="H129" s="208"/>
      <c r="I129" s="210"/>
      <c r="J129" s="210"/>
      <c r="K129" s="210"/>
      <c r="L129" s="212"/>
    </row>
    <row r="130" spans="1:12" ht="18">
      <c r="A130" s="208"/>
      <c r="B130" s="208"/>
      <c r="C130" s="208"/>
      <c r="D130" s="209"/>
      <c r="E130" s="208"/>
      <c r="F130" s="208"/>
      <c r="G130" s="208"/>
      <c r="H130" s="208"/>
      <c r="I130" s="210"/>
      <c r="J130" s="210"/>
      <c r="K130" s="210"/>
      <c r="L130" s="212"/>
    </row>
    <row r="131" spans="1:12" ht="18">
      <c r="A131" s="208"/>
      <c r="B131" s="208"/>
      <c r="C131" s="208"/>
      <c r="D131" s="209"/>
      <c r="E131" s="208"/>
      <c r="F131" s="208"/>
      <c r="G131" s="208"/>
      <c r="H131" s="208"/>
      <c r="I131" s="210"/>
      <c r="J131" s="210"/>
      <c r="K131" s="210"/>
      <c r="L131" s="212"/>
    </row>
    <row r="132" spans="1:12" ht="18">
      <c r="A132" s="208"/>
      <c r="B132" s="208"/>
      <c r="C132" s="208"/>
      <c r="D132" s="209"/>
      <c r="E132" s="208"/>
      <c r="F132" s="208"/>
      <c r="G132" s="208"/>
      <c r="H132" s="208"/>
      <c r="I132" s="210"/>
      <c r="J132" s="210"/>
      <c r="K132" s="210"/>
      <c r="L132" s="212"/>
    </row>
    <row r="133" spans="1:12" ht="18">
      <c r="A133" s="208"/>
      <c r="B133" s="208"/>
      <c r="C133" s="208"/>
      <c r="D133" s="209"/>
      <c r="E133" s="208"/>
      <c r="F133" s="208"/>
      <c r="G133" s="208"/>
      <c r="H133" s="208"/>
      <c r="I133" s="210"/>
      <c r="J133" s="210"/>
      <c r="K133" s="210"/>
      <c r="L133" s="212"/>
    </row>
    <row r="134" spans="1:12" ht="18">
      <c r="A134" s="208"/>
      <c r="B134" s="208"/>
      <c r="C134" s="209"/>
      <c r="D134" s="209"/>
      <c r="E134" s="208"/>
      <c r="F134" s="208"/>
      <c r="G134" s="208"/>
      <c r="H134" s="208"/>
      <c r="I134" s="210"/>
      <c r="J134" s="210"/>
      <c r="K134" s="210"/>
      <c r="L134" s="212"/>
    </row>
    <row r="135" spans="1:12" ht="18">
      <c r="A135" s="208"/>
      <c r="B135" s="208"/>
      <c r="C135" s="208"/>
      <c r="D135" s="209"/>
      <c r="E135" s="208"/>
      <c r="F135" s="208"/>
      <c r="G135" s="208"/>
      <c r="H135" s="208"/>
      <c r="I135" s="210"/>
      <c r="J135" s="210"/>
      <c r="K135" s="210"/>
      <c r="L135" s="212"/>
    </row>
    <row r="136" spans="1:12" ht="18">
      <c r="A136" s="208"/>
      <c r="B136" s="208"/>
      <c r="C136" s="209"/>
      <c r="D136" s="209"/>
      <c r="E136" s="208"/>
      <c r="F136" s="208"/>
      <c r="G136" s="208"/>
      <c r="H136" s="208"/>
      <c r="I136" s="210"/>
      <c r="J136" s="210"/>
      <c r="K136" s="210"/>
      <c r="L136" s="212"/>
    </row>
    <row r="137" spans="1:12" ht="18">
      <c r="A137" s="208"/>
      <c r="B137" s="208"/>
      <c r="C137" s="208"/>
      <c r="D137" s="209"/>
      <c r="E137" s="208"/>
      <c r="F137" s="208"/>
      <c r="G137" s="208"/>
      <c r="H137" s="208"/>
      <c r="I137" s="210"/>
      <c r="J137" s="210"/>
      <c r="K137" s="210"/>
      <c r="L137" s="212"/>
    </row>
    <row r="138" spans="1:12" ht="18">
      <c r="A138" s="208"/>
      <c r="B138" s="208"/>
      <c r="C138" s="242"/>
      <c r="D138" s="209"/>
      <c r="E138" s="208"/>
      <c r="F138" s="208"/>
      <c r="G138" s="208"/>
      <c r="H138" s="208"/>
      <c r="I138" s="210"/>
      <c r="J138" s="210"/>
      <c r="K138" s="210"/>
      <c r="L138" s="381"/>
    </row>
    <row r="139" spans="1:12" ht="18">
      <c r="A139" s="208"/>
      <c r="B139" s="208"/>
      <c r="C139" s="208"/>
      <c r="D139" s="209"/>
      <c r="E139" s="208"/>
      <c r="F139" s="208"/>
      <c r="G139" s="208"/>
      <c r="H139" s="208"/>
      <c r="I139" s="210"/>
      <c r="J139" s="210"/>
      <c r="K139" s="210"/>
      <c r="L139" s="378"/>
    </row>
    <row r="140" spans="1:12" ht="18">
      <c r="A140" s="208"/>
      <c r="B140" s="208"/>
      <c r="C140" s="208"/>
      <c r="D140" s="209"/>
      <c r="E140" s="208"/>
      <c r="F140" s="208"/>
      <c r="G140" s="208"/>
      <c r="H140" s="208"/>
      <c r="I140" s="210"/>
      <c r="J140" s="210"/>
      <c r="K140" s="210"/>
      <c r="L140" s="212"/>
    </row>
    <row r="141" spans="1:12" ht="18">
      <c r="A141" s="208"/>
      <c r="B141" s="208"/>
      <c r="C141" s="208"/>
      <c r="D141" s="209"/>
      <c r="E141" s="208"/>
      <c r="F141" s="208"/>
      <c r="G141" s="208"/>
      <c r="H141" s="208"/>
      <c r="I141" s="210"/>
      <c r="J141" s="210"/>
      <c r="K141" s="210"/>
      <c r="L141" s="212"/>
    </row>
    <row r="142" spans="1:12" ht="18">
      <c r="A142" s="208"/>
      <c r="B142" s="208"/>
      <c r="C142" s="208"/>
      <c r="D142" s="209"/>
      <c r="E142" s="208"/>
      <c r="F142" s="208"/>
      <c r="G142" s="208"/>
      <c r="H142" s="208"/>
      <c r="I142" s="210"/>
      <c r="J142" s="210"/>
      <c r="K142" s="210"/>
      <c r="L142" s="378"/>
    </row>
    <row r="143" spans="1:12" ht="18">
      <c r="A143" s="208"/>
      <c r="B143" s="208"/>
      <c r="C143" s="208"/>
      <c r="D143" s="209"/>
      <c r="E143" s="208"/>
      <c r="F143" s="208"/>
      <c r="G143" s="208"/>
      <c r="H143" s="208"/>
      <c r="I143" s="210"/>
      <c r="J143" s="210"/>
      <c r="K143" s="210"/>
      <c r="L143" s="212"/>
    </row>
    <row r="144" spans="1:12" ht="18">
      <c r="A144" s="208"/>
      <c r="B144" s="208"/>
      <c r="C144" s="208"/>
      <c r="D144" s="209"/>
      <c r="E144" s="208"/>
      <c r="F144" s="208"/>
      <c r="G144" s="208"/>
      <c r="H144" s="208"/>
      <c r="I144" s="210"/>
      <c r="J144" s="210"/>
      <c r="K144" s="210"/>
      <c r="L144" s="212"/>
    </row>
    <row r="145" spans="1:12" ht="18">
      <c r="A145" s="208"/>
      <c r="B145" s="208"/>
      <c r="C145" s="242"/>
      <c r="D145" s="209"/>
      <c r="E145" s="208"/>
      <c r="F145" s="208"/>
      <c r="G145" s="208"/>
      <c r="H145" s="208"/>
      <c r="I145" s="210"/>
      <c r="J145" s="210"/>
      <c r="K145" s="210"/>
      <c r="L145" s="212"/>
    </row>
    <row r="146" spans="1:12" ht="18">
      <c r="A146" s="208"/>
      <c r="B146" s="208"/>
      <c r="C146" s="208"/>
      <c r="D146" s="209"/>
      <c r="E146" s="208"/>
      <c r="F146" s="208"/>
      <c r="G146" s="208"/>
      <c r="H146" s="208"/>
      <c r="I146" s="210"/>
      <c r="J146" s="210"/>
      <c r="K146" s="210"/>
      <c r="L146" s="212"/>
    </row>
    <row r="147" spans="1:12" ht="18">
      <c r="A147" s="208"/>
      <c r="B147" s="208"/>
      <c r="C147" s="208"/>
      <c r="D147" s="209"/>
      <c r="E147" s="208"/>
      <c r="F147" s="208"/>
      <c r="G147" s="208"/>
      <c r="H147" s="208"/>
      <c r="I147" s="210"/>
      <c r="J147" s="210"/>
      <c r="K147" s="210"/>
      <c r="L147" s="381"/>
    </row>
    <row r="148" spans="1:12" ht="18">
      <c r="A148" s="208"/>
      <c r="B148" s="208"/>
      <c r="C148" s="208"/>
      <c r="D148" s="209"/>
      <c r="E148" s="208"/>
      <c r="F148" s="208"/>
      <c r="G148" s="208"/>
      <c r="H148" s="208"/>
      <c r="I148" s="210"/>
      <c r="J148" s="210"/>
      <c r="K148" s="210"/>
      <c r="L148" s="378"/>
    </row>
    <row r="149" spans="1:12" ht="18">
      <c r="A149" s="208"/>
      <c r="B149" s="208"/>
      <c r="C149" s="208"/>
      <c r="D149" s="209"/>
      <c r="E149" s="208"/>
      <c r="F149" s="208"/>
      <c r="G149" s="208"/>
      <c r="H149" s="208"/>
      <c r="I149" s="210"/>
      <c r="J149" s="210"/>
      <c r="K149" s="210"/>
      <c r="L149" s="212"/>
    </row>
    <row r="150" spans="1:12" ht="18">
      <c r="A150" s="208"/>
      <c r="B150" s="208"/>
      <c r="C150" s="208"/>
      <c r="D150" s="209"/>
      <c r="E150" s="208"/>
      <c r="F150" s="208"/>
      <c r="G150" s="208"/>
      <c r="H150" s="208"/>
      <c r="I150" s="210"/>
      <c r="J150" s="210"/>
      <c r="K150" s="210"/>
      <c r="L150" s="212"/>
    </row>
    <row r="151" spans="1:12" ht="18">
      <c r="A151" s="208"/>
      <c r="B151" s="208"/>
      <c r="C151" s="208"/>
      <c r="D151" s="209"/>
      <c r="E151" s="208"/>
      <c r="F151" s="208"/>
      <c r="G151" s="208"/>
      <c r="H151" s="208"/>
      <c r="I151" s="210"/>
      <c r="J151" s="210"/>
      <c r="K151" s="210"/>
      <c r="L151" s="212"/>
    </row>
    <row r="152" spans="1:12" ht="18">
      <c r="A152" s="208"/>
      <c r="B152" s="208"/>
      <c r="C152" s="208"/>
      <c r="D152" s="209"/>
      <c r="E152" s="208"/>
      <c r="F152" s="208"/>
      <c r="G152" s="208"/>
      <c r="H152" s="208"/>
      <c r="I152" s="210"/>
      <c r="J152" s="210"/>
      <c r="K152" s="210"/>
      <c r="L152" s="212"/>
    </row>
    <row r="153" spans="1:12" ht="18">
      <c r="A153" s="208"/>
      <c r="B153" s="208"/>
      <c r="C153" s="208"/>
      <c r="D153" s="209"/>
      <c r="E153" s="208"/>
      <c r="F153" s="208"/>
      <c r="G153" s="208"/>
      <c r="H153" s="208"/>
      <c r="I153" s="210"/>
      <c r="J153" s="210"/>
      <c r="K153" s="210"/>
      <c r="L153" s="212"/>
    </row>
    <row r="154" spans="1:12" ht="18">
      <c r="A154" s="208"/>
      <c r="B154" s="208"/>
      <c r="C154" s="208"/>
      <c r="D154" s="209"/>
      <c r="E154" s="208"/>
      <c r="F154" s="208"/>
      <c r="G154" s="208"/>
      <c r="H154" s="208"/>
      <c r="I154" s="210"/>
      <c r="J154" s="210"/>
      <c r="K154" s="210"/>
      <c r="L154" s="212"/>
    </row>
    <row r="155" spans="1:12" ht="18">
      <c r="A155" s="208"/>
      <c r="B155" s="208"/>
      <c r="C155" s="208"/>
      <c r="D155" s="209"/>
      <c r="E155" s="208"/>
      <c r="F155" s="208"/>
      <c r="G155" s="208"/>
      <c r="H155" s="208"/>
      <c r="I155" s="210"/>
      <c r="J155" s="210"/>
      <c r="K155" s="210"/>
      <c r="L155" s="212"/>
    </row>
    <row r="156" spans="1:12" ht="18">
      <c r="A156" s="208"/>
      <c r="B156" s="208"/>
      <c r="C156" s="208"/>
      <c r="D156" s="209"/>
      <c r="E156" s="208"/>
      <c r="F156" s="208"/>
      <c r="G156" s="208"/>
      <c r="H156" s="208"/>
      <c r="I156" s="210"/>
      <c r="J156" s="210"/>
      <c r="K156" s="210"/>
      <c r="L156" s="212"/>
    </row>
    <row r="157" spans="1:12" ht="18">
      <c r="A157" s="208"/>
      <c r="B157" s="208"/>
      <c r="C157" s="208"/>
      <c r="D157" s="209"/>
      <c r="E157" s="208"/>
      <c r="F157" s="208"/>
      <c r="G157" s="208"/>
      <c r="H157" s="208"/>
      <c r="I157" s="210"/>
      <c r="J157" s="210"/>
      <c r="K157" s="210"/>
      <c r="L157" s="378"/>
    </row>
    <row r="158" spans="1:12" ht="18">
      <c r="A158" s="208"/>
      <c r="B158" s="208"/>
      <c r="C158" s="208"/>
      <c r="D158" s="209"/>
      <c r="E158" s="208"/>
      <c r="F158" s="208"/>
      <c r="G158" s="208"/>
      <c r="H158" s="208"/>
      <c r="I158" s="210"/>
      <c r="J158" s="210"/>
      <c r="K158" s="210"/>
      <c r="L158" s="378"/>
    </row>
    <row r="159" spans="1:12" ht="18">
      <c r="A159" s="208"/>
      <c r="B159" s="208"/>
      <c r="C159" s="208"/>
      <c r="D159" s="209"/>
      <c r="E159" s="208"/>
      <c r="F159" s="208"/>
      <c r="G159" s="208"/>
      <c r="H159" s="208"/>
      <c r="I159" s="210"/>
      <c r="J159" s="210"/>
      <c r="K159" s="210"/>
      <c r="L159" s="212"/>
    </row>
    <row r="160" spans="1:12" ht="18">
      <c r="A160" s="208"/>
      <c r="B160" s="208"/>
      <c r="C160" s="208"/>
      <c r="D160" s="209"/>
      <c r="E160" s="208"/>
      <c r="F160" s="208"/>
      <c r="G160" s="208"/>
      <c r="H160" s="208"/>
      <c r="I160" s="210"/>
      <c r="J160" s="210"/>
      <c r="K160" s="210"/>
      <c r="L160" s="212"/>
    </row>
    <row r="161" spans="1:12" ht="18">
      <c r="A161" s="208"/>
      <c r="B161" s="208"/>
      <c r="C161" s="208"/>
      <c r="D161" s="209"/>
      <c r="E161" s="208"/>
      <c r="F161" s="208"/>
      <c r="G161" s="208"/>
      <c r="H161" s="208"/>
      <c r="I161" s="210"/>
      <c r="J161" s="210"/>
      <c r="K161" s="210"/>
      <c r="L161" s="378"/>
    </row>
    <row r="162" spans="1:12" ht="18">
      <c r="A162" s="208"/>
      <c r="B162" s="208"/>
      <c r="C162" s="208"/>
      <c r="D162" s="209"/>
      <c r="E162" s="208"/>
      <c r="F162" s="208"/>
      <c r="G162" s="208"/>
      <c r="H162" s="208"/>
      <c r="I162" s="210"/>
      <c r="J162" s="210"/>
      <c r="K162" s="210"/>
      <c r="L162" s="212"/>
    </row>
    <row r="163" spans="1:12" ht="18">
      <c r="A163" s="208"/>
      <c r="B163" s="208"/>
      <c r="C163" s="208"/>
      <c r="D163" s="209"/>
      <c r="E163" s="208"/>
      <c r="F163" s="208"/>
      <c r="G163" s="208"/>
      <c r="H163" s="208"/>
      <c r="I163" s="210"/>
      <c r="J163" s="210"/>
      <c r="K163" s="210"/>
      <c r="L163" s="212"/>
    </row>
    <row r="164" spans="1:12" ht="18">
      <c r="A164" s="208"/>
      <c r="B164" s="208"/>
      <c r="C164" s="208"/>
      <c r="D164" s="209"/>
      <c r="E164" s="208"/>
      <c r="F164" s="208"/>
      <c r="G164" s="208"/>
      <c r="H164" s="208"/>
      <c r="I164" s="210"/>
      <c r="J164" s="210"/>
      <c r="K164" s="210"/>
      <c r="L164" s="212"/>
    </row>
    <row r="165" spans="1:12" ht="18">
      <c r="A165" s="208"/>
      <c r="B165" s="208"/>
      <c r="C165" s="208"/>
      <c r="D165" s="209"/>
      <c r="E165" s="208"/>
      <c r="F165" s="208"/>
      <c r="G165" s="208"/>
      <c r="H165" s="208"/>
      <c r="I165" s="210"/>
      <c r="J165" s="210"/>
      <c r="K165" s="210"/>
      <c r="L165" s="378"/>
    </row>
    <row r="166" spans="1:12" ht="18">
      <c r="A166" s="208"/>
      <c r="B166" s="208"/>
      <c r="C166" s="208"/>
      <c r="D166" s="209"/>
      <c r="E166" s="208"/>
      <c r="F166" s="208"/>
      <c r="G166" s="208"/>
      <c r="H166" s="208"/>
      <c r="I166" s="210"/>
      <c r="J166" s="210"/>
      <c r="K166" s="210"/>
      <c r="L166" s="212"/>
    </row>
    <row r="167" spans="1:12" ht="18">
      <c r="A167" s="208"/>
      <c r="B167" s="208"/>
      <c r="C167" s="208"/>
      <c r="D167" s="209"/>
      <c r="E167" s="208"/>
      <c r="F167" s="208"/>
      <c r="G167" s="208"/>
      <c r="H167" s="208"/>
      <c r="I167" s="210"/>
      <c r="J167" s="210"/>
      <c r="K167" s="210"/>
      <c r="L167" s="212"/>
    </row>
    <row r="168" spans="1:12" ht="18">
      <c r="A168" s="208"/>
      <c r="B168" s="208"/>
      <c r="C168" s="208"/>
      <c r="D168" s="209"/>
      <c r="E168" s="208"/>
      <c r="F168" s="208"/>
      <c r="G168" s="208"/>
      <c r="H168" s="208"/>
      <c r="I168" s="210"/>
      <c r="J168" s="210"/>
      <c r="K168" s="210"/>
      <c r="L168" s="212"/>
    </row>
    <row r="169" spans="1:12" ht="18">
      <c r="A169" s="208"/>
      <c r="B169" s="208"/>
      <c r="C169" s="208"/>
      <c r="D169" s="209"/>
      <c r="E169" s="208"/>
      <c r="F169" s="208"/>
      <c r="G169" s="208"/>
      <c r="H169" s="208"/>
      <c r="I169" s="210"/>
      <c r="J169" s="210"/>
      <c r="K169" s="210"/>
      <c r="L169" s="212"/>
    </row>
    <row r="170" spans="1:12" ht="18">
      <c r="A170" s="208"/>
      <c r="B170" s="208"/>
      <c r="C170" s="208"/>
      <c r="D170" s="209"/>
      <c r="E170" s="208"/>
      <c r="F170" s="208"/>
      <c r="G170" s="208"/>
      <c r="H170" s="208"/>
      <c r="I170" s="210"/>
      <c r="J170" s="210"/>
      <c r="K170" s="210"/>
      <c r="L170" s="379"/>
    </row>
    <row r="171" spans="1:12" ht="18">
      <c r="A171" s="208"/>
      <c r="B171" s="208"/>
      <c r="C171" s="208"/>
      <c r="D171" s="209"/>
      <c r="E171" s="208"/>
      <c r="F171" s="208"/>
      <c r="G171" s="208"/>
      <c r="H171" s="208"/>
      <c r="I171" s="210"/>
      <c r="J171" s="210"/>
      <c r="K171" s="210"/>
      <c r="L171" s="379"/>
    </row>
    <row r="172" spans="1:12" ht="18">
      <c r="A172" s="208"/>
      <c r="B172" s="208"/>
      <c r="C172" s="208"/>
      <c r="D172" s="209"/>
      <c r="E172" s="208"/>
      <c r="F172" s="208"/>
      <c r="G172" s="208"/>
      <c r="H172" s="208"/>
      <c r="I172" s="210"/>
      <c r="J172" s="210"/>
      <c r="K172" s="210"/>
      <c r="L172" s="212"/>
    </row>
    <row r="173" spans="1:12" ht="18">
      <c r="A173" s="208"/>
      <c r="B173" s="208"/>
      <c r="C173" s="208"/>
      <c r="D173" s="209"/>
      <c r="E173" s="208"/>
      <c r="F173" s="208"/>
      <c r="G173" s="208"/>
      <c r="H173" s="208"/>
      <c r="I173" s="210"/>
      <c r="J173" s="210"/>
      <c r="K173" s="210"/>
      <c r="L173" s="212"/>
    </row>
    <row r="174" spans="1:12" ht="18">
      <c r="A174" s="208"/>
      <c r="B174" s="208"/>
      <c r="C174" s="208"/>
      <c r="D174" s="209"/>
      <c r="E174" s="208"/>
      <c r="F174" s="208"/>
      <c r="G174" s="208"/>
      <c r="H174" s="208"/>
      <c r="I174" s="210"/>
      <c r="J174" s="210"/>
      <c r="K174" s="210"/>
      <c r="L174" s="212"/>
    </row>
    <row r="175" spans="1:12" ht="18">
      <c r="A175" s="208"/>
      <c r="B175" s="208"/>
      <c r="C175" s="208"/>
      <c r="D175" s="209"/>
      <c r="E175" s="208"/>
      <c r="F175" s="208"/>
      <c r="G175" s="208"/>
      <c r="H175" s="208"/>
      <c r="I175" s="210"/>
      <c r="J175" s="210"/>
      <c r="K175" s="210"/>
      <c r="L175" s="212"/>
    </row>
    <row r="176" spans="1:12" ht="18">
      <c r="A176" s="208"/>
      <c r="B176" s="208"/>
      <c r="C176" s="208"/>
      <c r="D176" s="209"/>
      <c r="E176" s="208"/>
      <c r="F176" s="208"/>
      <c r="G176" s="208"/>
      <c r="H176" s="208"/>
      <c r="I176" s="210"/>
      <c r="J176" s="210"/>
      <c r="K176" s="210"/>
      <c r="L176" s="378"/>
    </row>
    <row r="177" spans="1:12" ht="18">
      <c r="A177" s="208"/>
      <c r="B177" s="208"/>
      <c r="C177" s="208"/>
      <c r="D177" s="209"/>
      <c r="E177" s="208"/>
      <c r="F177" s="208"/>
      <c r="G177" s="208"/>
      <c r="H177" s="208"/>
      <c r="I177" s="210"/>
      <c r="J177" s="210"/>
      <c r="K177" s="210"/>
      <c r="L177" s="212"/>
    </row>
    <row r="178" spans="1:12" ht="18">
      <c r="A178" s="208"/>
      <c r="B178" s="208"/>
      <c r="C178" s="208"/>
      <c r="D178" s="209"/>
      <c r="E178" s="208"/>
      <c r="F178" s="208"/>
      <c r="G178" s="208"/>
      <c r="H178" s="208"/>
      <c r="I178" s="210"/>
      <c r="J178" s="210"/>
      <c r="K178" s="210"/>
      <c r="L178" s="212"/>
    </row>
    <row r="179" spans="1:12" ht="18">
      <c r="A179" s="208"/>
      <c r="B179" s="208"/>
      <c r="C179" s="208"/>
      <c r="D179" s="209"/>
      <c r="E179" s="208"/>
      <c r="F179" s="208"/>
      <c r="G179" s="208"/>
      <c r="H179" s="208"/>
      <c r="I179" s="210"/>
      <c r="J179" s="210"/>
      <c r="K179" s="210"/>
      <c r="L179" s="212"/>
    </row>
    <row r="180" spans="1:12" ht="18">
      <c r="A180" s="208"/>
      <c r="B180" s="208"/>
      <c r="C180" s="208"/>
      <c r="D180" s="209"/>
      <c r="E180" s="208"/>
      <c r="F180" s="208"/>
      <c r="G180" s="208"/>
      <c r="H180" s="208"/>
      <c r="I180" s="210"/>
      <c r="J180" s="210"/>
      <c r="K180" s="210"/>
      <c r="L180" s="378"/>
    </row>
    <row r="181" spans="1:12" ht="18">
      <c r="A181" s="208"/>
      <c r="B181" s="208"/>
      <c r="C181" s="208"/>
      <c r="D181" s="209"/>
      <c r="E181" s="208"/>
      <c r="F181" s="208"/>
      <c r="G181" s="208"/>
      <c r="H181" s="208"/>
      <c r="I181" s="210"/>
      <c r="J181" s="210"/>
      <c r="K181" s="210"/>
      <c r="L181" s="212"/>
    </row>
    <row r="182" spans="1:12" ht="18">
      <c r="A182" s="208"/>
      <c r="B182" s="208"/>
      <c r="C182" s="208"/>
      <c r="D182" s="209"/>
      <c r="E182" s="208"/>
      <c r="F182" s="208"/>
      <c r="G182" s="208"/>
      <c r="H182" s="208"/>
      <c r="I182" s="210"/>
      <c r="J182" s="210"/>
      <c r="K182" s="210"/>
      <c r="L182" s="212"/>
    </row>
    <row r="183" spans="1:12" ht="18">
      <c r="A183" s="208"/>
      <c r="B183" s="208"/>
      <c r="C183" s="208"/>
      <c r="D183" s="209"/>
      <c r="E183" s="208"/>
      <c r="F183" s="208"/>
      <c r="G183" s="208"/>
      <c r="H183" s="208"/>
      <c r="I183" s="210"/>
      <c r="J183" s="210"/>
      <c r="K183" s="210"/>
      <c r="L183" s="212"/>
    </row>
    <row r="184" spans="1:12" ht="18">
      <c r="A184" s="208"/>
      <c r="B184" s="208"/>
      <c r="C184" s="208"/>
      <c r="D184" s="209"/>
      <c r="E184" s="208"/>
      <c r="F184" s="208"/>
      <c r="G184" s="208"/>
      <c r="H184" s="208"/>
      <c r="I184" s="210"/>
      <c r="J184" s="210"/>
      <c r="K184" s="210"/>
      <c r="L184" s="212"/>
    </row>
    <row r="185" spans="1:12" ht="18">
      <c r="A185" s="208"/>
      <c r="B185" s="208"/>
      <c r="C185" s="208"/>
      <c r="D185" s="209"/>
      <c r="E185" s="208"/>
      <c r="F185" s="208"/>
      <c r="G185" s="208"/>
      <c r="H185" s="208"/>
      <c r="I185" s="210"/>
      <c r="J185" s="210"/>
      <c r="K185" s="210"/>
      <c r="L185" s="378"/>
    </row>
    <row r="186" spans="1:12" ht="18">
      <c r="A186" s="208"/>
      <c r="B186" s="208"/>
      <c r="C186" s="208"/>
      <c r="D186" s="209"/>
      <c r="E186" s="208"/>
      <c r="F186" s="208"/>
      <c r="G186" s="208"/>
      <c r="H186" s="208"/>
      <c r="I186" s="210"/>
      <c r="J186" s="210"/>
      <c r="K186" s="210"/>
      <c r="L186" s="212"/>
    </row>
    <row r="187" spans="1:12" ht="18">
      <c r="A187" s="208"/>
      <c r="B187" s="208"/>
      <c r="C187" s="208"/>
      <c r="D187" s="209"/>
      <c r="E187" s="208"/>
      <c r="F187" s="208"/>
      <c r="G187" s="208"/>
      <c r="H187" s="208"/>
      <c r="I187" s="210"/>
      <c r="J187" s="210"/>
      <c r="K187" s="210"/>
      <c r="L187" s="212"/>
    </row>
    <row r="188" spans="1:12" ht="18">
      <c r="A188" s="208"/>
      <c r="B188" s="208"/>
      <c r="C188" s="208"/>
      <c r="D188" s="209"/>
      <c r="E188" s="208"/>
      <c r="F188" s="208"/>
      <c r="G188" s="208"/>
      <c r="H188" s="208"/>
      <c r="I188" s="210"/>
      <c r="J188" s="210"/>
      <c r="K188" s="210"/>
      <c r="L188" s="378"/>
    </row>
    <row r="189" spans="1:12" ht="18">
      <c r="A189" s="208"/>
      <c r="B189" s="208"/>
      <c r="C189" s="208"/>
      <c r="D189" s="209"/>
      <c r="E189" s="208"/>
      <c r="F189" s="208"/>
      <c r="G189" s="208"/>
      <c r="H189" s="208"/>
      <c r="I189" s="210"/>
      <c r="J189" s="210"/>
      <c r="K189" s="210"/>
      <c r="L189" s="212"/>
    </row>
    <row r="190" spans="1:12" ht="18">
      <c r="A190" s="208"/>
      <c r="B190" s="208"/>
      <c r="C190" s="208"/>
      <c r="D190" s="209"/>
      <c r="E190" s="208"/>
      <c r="F190" s="208"/>
      <c r="G190" s="208"/>
      <c r="H190" s="208"/>
      <c r="I190" s="210"/>
      <c r="J190" s="210"/>
      <c r="K190" s="210"/>
      <c r="L190" s="212"/>
    </row>
    <row r="191" spans="1:12" ht="18">
      <c r="A191" s="208"/>
      <c r="B191" s="208"/>
      <c r="C191" s="208"/>
      <c r="D191" s="209"/>
      <c r="E191" s="208"/>
      <c r="F191" s="208"/>
      <c r="G191" s="208"/>
      <c r="H191" s="208"/>
      <c r="I191" s="210"/>
      <c r="J191" s="210"/>
      <c r="K191" s="210"/>
      <c r="L191" s="378"/>
    </row>
    <row r="192" spans="1:12" ht="18">
      <c r="A192" s="208"/>
      <c r="B192" s="208"/>
      <c r="C192" s="208"/>
      <c r="D192" s="209"/>
      <c r="E192" s="208"/>
      <c r="F192" s="208"/>
      <c r="G192" s="208"/>
      <c r="H192" s="208"/>
      <c r="I192" s="210"/>
      <c r="J192" s="210"/>
      <c r="K192" s="210"/>
      <c r="L192" s="212"/>
    </row>
    <row r="193" spans="1:12" ht="18">
      <c r="A193" s="208"/>
      <c r="B193" s="208"/>
      <c r="C193" s="208"/>
      <c r="D193" s="209"/>
      <c r="E193" s="208"/>
      <c r="F193" s="208"/>
      <c r="G193" s="208"/>
      <c r="H193" s="208"/>
      <c r="I193" s="210"/>
      <c r="J193" s="210"/>
      <c r="K193" s="210"/>
      <c r="L193" s="212"/>
    </row>
    <row r="194" spans="1:12" ht="18">
      <c r="A194" s="208"/>
      <c r="B194" s="208"/>
      <c r="C194" s="208"/>
      <c r="D194" s="209"/>
      <c r="E194" s="208"/>
      <c r="F194" s="208"/>
      <c r="G194" s="208"/>
      <c r="H194" s="208"/>
      <c r="I194" s="210"/>
      <c r="J194" s="210"/>
      <c r="K194" s="210"/>
      <c r="L194" s="378"/>
    </row>
    <row r="195" spans="1:12" ht="18">
      <c r="A195" s="208"/>
      <c r="B195" s="208"/>
      <c r="C195" s="208"/>
      <c r="D195" s="209"/>
      <c r="E195" s="208"/>
      <c r="F195" s="208"/>
      <c r="G195" s="208"/>
      <c r="H195" s="208"/>
      <c r="I195" s="210"/>
      <c r="J195" s="210"/>
      <c r="K195" s="210"/>
      <c r="L195" s="212"/>
    </row>
    <row r="196" spans="1:12" ht="18">
      <c r="A196" s="208"/>
      <c r="B196" s="208"/>
      <c r="C196" s="208"/>
      <c r="D196" s="209"/>
      <c r="E196" s="208"/>
      <c r="F196" s="208"/>
      <c r="G196" s="208"/>
      <c r="H196" s="208"/>
      <c r="I196" s="210"/>
      <c r="J196" s="210"/>
      <c r="K196" s="210"/>
      <c r="L196" s="212"/>
    </row>
    <row r="197" spans="1:12" ht="18">
      <c r="A197" s="208"/>
      <c r="B197" s="208"/>
      <c r="C197" s="208"/>
      <c r="D197" s="209"/>
      <c r="E197" s="208"/>
      <c r="F197" s="208"/>
      <c r="G197" s="208"/>
      <c r="H197" s="208"/>
      <c r="I197" s="210"/>
      <c r="J197" s="210"/>
      <c r="K197" s="210"/>
      <c r="L197" s="212"/>
    </row>
    <row r="198" spans="1:12" ht="18">
      <c r="A198" s="208"/>
      <c r="B198" s="208"/>
      <c r="C198" s="242"/>
      <c r="D198" s="209"/>
      <c r="E198" s="208"/>
      <c r="F198" s="208"/>
      <c r="G198" s="208"/>
      <c r="H198" s="208"/>
      <c r="I198" s="210"/>
      <c r="J198" s="210"/>
      <c r="K198" s="210"/>
      <c r="L198" s="378"/>
    </row>
    <row r="199" spans="1:12" ht="18">
      <c r="A199" s="208"/>
      <c r="B199" s="208"/>
      <c r="C199" s="208"/>
      <c r="D199" s="242"/>
      <c r="E199" s="208"/>
      <c r="F199" s="208"/>
      <c r="G199" s="208"/>
      <c r="H199" s="208"/>
      <c r="I199" s="210"/>
      <c r="J199" s="210"/>
      <c r="K199" s="210"/>
      <c r="L199" s="212"/>
    </row>
    <row r="200" spans="1:12" ht="18">
      <c r="A200" s="208"/>
      <c r="B200" s="208"/>
      <c r="C200" s="208"/>
      <c r="D200" s="209"/>
      <c r="E200" s="208"/>
      <c r="F200" s="208"/>
      <c r="G200" s="208"/>
      <c r="H200" s="208"/>
      <c r="I200" s="210"/>
      <c r="J200" s="210"/>
      <c r="K200" s="210"/>
      <c r="L200" s="212"/>
    </row>
    <row r="201" spans="1:12" ht="18">
      <c r="A201" s="208"/>
      <c r="B201" s="208"/>
      <c r="C201" s="208"/>
      <c r="D201" s="209"/>
      <c r="E201" s="208"/>
      <c r="F201" s="208"/>
      <c r="G201" s="208"/>
      <c r="H201" s="208"/>
      <c r="I201" s="210"/>
      <c r="J201" s="210"/>
      <c r="K201" s="210"/>
      <c r="L201" s="212"/>
    </row>
    <row r="202" spans="1:12" ht="18">
      <c r="A202" s="208"/>
      <c r="B202" s="208"/>
      <c r="C202" s="208"/>
      <c r="D202" s="209"/>
      <c r="E202" s="208"/>
      <c r="F202" s="208"/>
      <c r="G202" s="208"/>
      <c r="H202" s="208"/>
      <c r="I202" s="210"/>
      <c r="J202" s="210"/>
      <c r="K202" s="210"/>
      <c r="L202" s="212"/>
    </row>
    <row r="203" spans="1:12" ht="18">
      <c r="A203" s="208"/>
      <c r="B203" s="208"/>
      <c r="C203" s="208"/>
      <c r="D203" s="209"/>
      <c r="E203" s="208"/>
      <c r="F203" s="208"/>
      <c r="G203" s="208"/>
      <c r="H203" s="208"/>
      <c r="I203" s="210"/>
      <c r="J203" s="210"/>
      <c r="K203" s="210"/>
      <c r="L203" s="212"/>
    </row>
    <row r="204" spans="1:12" ht="18">
      <c r="A204" s="208"/>
      <c r="B204" s="208"/>
      <c r="C204" s="208"/>
      <c r="D204" s="209"/>
      <c r="E204" s="208"/>
      <c r="F204" s="208"/>
      <c r="G204" s="208"/>
      <c r="H204" s="208"/>
      <c r="I204" s="210"/>
      <c r="J204" s="210"/>
      <c r="K204" s="210"/>
      <c r="L204" s="212"/>
    </row>
    <row r="205" spans="1:12" ht="18">
      <c r="A205" s="386"/>
      <c r="B205" s="386"/>
      <c r="C205" s="386"/>
      <c r="D205" s="386"/>
      <c r="E205" s="386"/>
      <c r="F205" s="386"/>
      <c r="G205" s="386"/>
      <c r="H205" s="386"/>
      <c r="I205" s="387"/>
      <c r="J205" s="387"/>
      <c r="K205" s="387"/>
      <c r="L205" s="388"/>
    </row>
    <row r="206" spans="1:12" ht="18">
      <c r="A206" s="208"/>
      <c r="B206" s="208"/>
      <c r="C206" s="208"/>
      <c r="D206" s="209"/>
      <c r="E206" s="208"/>
      <c r="F206" s="208"/>
      <c r="G206" s="208"/>
      <c r="H206" s="208"/>
      <c r="I206" s="210"/>
      <c r="J206" s="210"/>
      <c r="K206" s="210"/>
      <c r="L206" s="389"/>
    </row>
    <row r="207" spans="1:12" ht="18">
      <c r="A207" s="208"/>
      <c r="B207" s="208"/>
      <c r="C207" s="208"/>
      <c r="D207" s="209"/>
      <c r="E207" s="208"/>
      <c r="F207" s="208"/>
      <c r="G207" s="208"/>
      <c r="H207" s="208"/>
      <c r="I207" s="210"/>
      <c r="J207" s="210"/>
      <c r="K207" s="210"/>
      <c r="L207" s="212"/>
    </row>
    <row r="208" spans="1:12" ht="18">
      <c r="A208" s="208"/>
      <c r="B208" s="208"/>
      <c r="C208" s="208"/>
      <c r="D208" s="209"/>
      <c r="E208" s="208"/>
      <c r="F208" s="208"/>
      <c r="G208" s="208"/>
      <c r="H208" s="208"/>
      <c r="I208" s="210"/>
      <c r="J208" s="210"/>
      <c r="K208" s="210"/>
      <c r="L208" s="378"/>
    </row>
    <row r="209" spans="1:12" ht="18">
      <c r="A209" s="208"/>
      <c r="B209" s="208"/>
      <c r="C209" s="208"/>
      <c r="D209" s="209"/>
      <c r="E209" s="208"/>
      <c r="F209" s="208"/>
      <c r="G209" s="208"/>
      <c r="H209" s="208"/>
      <c r="I209" s="210"/>
      <c r="J209" s="210"/>
      <c r="K209" s="210"/>
      <c r="L209" s="212"/>
    </row>
    <row r="210" spans="1:12" ht="18">
      <c r="A210" s="208"/>
      <c r="B210" s="208"/>
      <c r="C210" s="208"/>
      <c r="D210" s="209"/>
      <c r="E210" s="208"/>
      <c r="F210" s="208"/>
      <c r="G210" s="208"/>
      <c r="H210" s="208"/>
      <c r="I210" s="210"/>
      <c r="J210" s="210"/>
      <c r="K210" s="210"/>
      <c r="L210" s="212"/>
    </row>
    <row r="211" spans="1:12" ht="18">
      <c r="A211" s="208"/>
      <c r="B211" s="208"/>
      <c r="C211" s="208"/>
      <c r="D211" s="209"/>
      <c r="E211" s="208"/>
      <c r="F211" s="208"/>
      <c r="G211" s="208"/>
      <c r="H211" s="208"/>
      <c r="I211" s="210"/>
      <c r="J211" s="210"/>
      <c r="K211" s="210"/>
      <c r="L211" s="212"/>
    </row>
    <row r="212" spans="1:12" ht="18">
      <c r="A212" s="208"/>
      <c r="B212" s="208"/>
      <c r="C212" s="208"/>
      <c r="D212" s="209"/>
      <c r="E212" s="208"/>
      <c r="F212" s="208"/>
      <c r="G212" s="208"/>
      <c r="H212" s="208"/>
      <c r="I212" s="210"/>
      <c r="J212" s="210"/>
      <c r="K212" s="210"/>
      <c r="L212" s="212"/>
    </row>
    <row r="213" spans="1:12" ht="18">
      <c r="A213" s="208"/>
      <c r="B213" s="208"/>
      <c r="C213" s="208"/>
      <c r="D213" s="209"/>
      <c r="E213" s="208"/>
      <c r="F213" s="208"/>
      <c r="G213" s="208"/>
      <c r="H213" s="208"/>
      <c r="I213" s="210"/>
      <c r="J213" s="210"/>
      <c r="K213" s="210"/>
      <c r="L213" s="212"/>
    </row>
    <row r="214" spans="1:12" ht="18">
      <c r="A214" s="208"/>
      <c r="B214" s="208"/>
      <c r="C214" s="208"/>
      <c r="D214" s="209"/>
      <c r="E214" s="208"/>
      <c r="F214" s="208"/>
      <c r="G214" s="208"/>
      <c r="H214" s="208"/>
      <c r="I214" s="210"/>
      <c r="J214" s="210"/>
      <c r="K214" s="210"/>
      <c r="L214" s="212"/>
    </row>
    <row r="215" spans="1:12" ht="18">
      <c r="A215" s="208"/>
      <c r="B215" s="208"/>
      <c r="C215" s="208"/>
      <c r="D215" s="209"/>
      <c r="E215" s="208"/>
      <c r="F215" s="208"/>
      <c r="G215" s="208"/>
      <c r="H215" s="208"/>
      <c r="I215" s="210"/>
      <c r="J215" s="210"/>
      <c r="K215" s="210"/>
      <c r="L215" s="212"/>
    </row>
    <row r="216" spans="1:12" ht="18">
      <c r="A216" s="208"/>
      <c r="B216" s="208"/>
      <c r="C216" s="208"/>
      <c r="D216" s="209"/>
      <c r="E216" s="208"/>
      <c r="F216" s="208"/>
      <c r="G216" s="208"/>
      <c r="H216" s="208"/>
      <c r="I216" s="210"/>
      <c r="J216" s="210"/>
      <c r="K216" s="210"/>
      <c r="L216" s="212"/>
    </row>
    <row r="217" spans="1:12" ht="18">
      <c r="A217" s="208"/>
      <c r="B217" s="208"/>
      <c r="C217" s="208"/>
      <c r="D217" s="209"/>
      <c r="E217" s="208"/>
      <c r="F217" s="208"/>
      <c r="G217" s="208"/>
      <c r="H217" s="208"/>
      <c r="I217" s="210"/>
      <c r="J217" s="210"/>
      <c r="K217" s="210"/>
      <c r="L217" s="378"/>
    </row>
    <row r="218" spans="1:12" ht="18">
      <c r="A218" s="208"/>
      <c r="B218" s="208"/>
      <c r="C218" s="208"/>
      <c r="D218" s="209"/>
      <c r="E218" s="208"/>
      <c r="F218" s="208"/>
      <c r="G218" s="208"/>
      <c r="H218" s="208"/>
      <c r="I218" s="210"/>
      <c r="J218" s="210"/>
      <c r="K218" s="210"/>
      <c r="L218" s="212"/>
    </row>
    <row r="219" spans="1:12" ht="18">
      <c r="A219" s="208"/>
      <c r="B219" s="208"/>
      <c r="C219" s="208"/>
      <c r="D219" s="209"/>
      <c r="E219" s="208"/>
      <c r="F219" s="208"/>
      <c r="G219" s="208"/>
      <c r="H219" s="208"/>
      <c r="I219" s="210"/>
      <c r="J219" s="210"/>
      <c r="K219" s="210"/>
      <c r="L219" s="212"/>
    </row>
    <row r="220" spans="1:12" ht="18">
      <c r="A220" s="208"/>
      <c r="B220" s="208"/>
      <c r="C220" s="208"/>
      <c r="D220" s="209"/>
      <c r="E220" s="208"/>
      <c r="F220" s="208"/>
      <c r="G220" s="208"/>
      <c r="H220" s="208"/>
      <c r="I220" s="210"/>
      <c r="J220" s="210"/>
      <c r="K220" s="210"/>
      <c r="L220" s="212"/>
    </row>
    <row r="221" spans="1:12" ht="18">
      <c r="A221" s="208"/>
      <c r="B221" s="208"/>
      <c r="C221" s="208"/>
      <c r="D221" s="209"/>
      <c r="E221" s="208"/>
      <c r="F221" s="208"/>
      <c r="G221" s="208"/>
      <c r="H221" s="208"/>
      <c r="I221" s="210"/>
      <c r="J221" s="210"/>
      <c r="K221" s="210"/>
      <c r="L221" s="212"/>
    </row>
    <row r="222" spans="1:12" ht="18">
      <c r="A222" s="208"/>
      <c r="B222" s="208"/>
      <c r="C222" s="208"/>
      <c r="D222" s="209"/>
      <c r="E222" s="208"/>
      <c r="F222" s="208"/>
      <c r="G222" s="208"/>
      <c r="H222" s="208"/>
      <c r="I222" s="210"/>
      <c r="J222" s="210"/>
      <c r="K222" s="210"/>
      <c r="L222" s="212"/>
    </row>
    <row r="223" spans="1:12" ht="18">
      <c r="A223" s="208"/>
      <c r="B223" s="208"/>
      <c r="C223" s="208"/>
      <c r="D223" s="209"/>
      <c r="E223" s="208"/>
      <c r="F223" s="208"/>
      <c r="G223" s="208"/>
      <c r="H223" s="208"/>
      <c r="I223" s="210"/>
      <c r="J223" s="210"/>
      <c r="K223" s="210"/>
      <c r="L223" s="212"/>
    </row>
    <row r="224" spans="1:12" ht="18">
      <c r="A224" s="208"/>
      <c r="B224" s="208"/>
      <c r="C224" s="208"/>
      <c r="D224" s="209"/>
      <c r="E224" s="208"/>
      <c r="F224" s="208"/>
      <c r="G224" s="208"/>
      <c r="H224" s="208"/>
      <c r="I224" s="210"/>
      <c r="J224" s="210"/>
      <c r="K224" s="210"/>
      <c r="L224" s="212"/>
    </row>
    <row r="225" spans="1:12" ht="18">
      <c r="A225" s="208"/>
      <c r="B225" s="208"/>
      <c r="C225" s="208"/>
      <c r="D225" s="209"/>
      <c r="E225" s="208"/>
      <c r="F225" s="208"/>
      <c r="G225" s="208"/>
      <c r="H225" s="208"/>
      <c r="I225" s="210"/>
      <c r="J225" s="210"/>
      <c r="K225" s="210"/>
      <c r="L225" s="212"/>
    </row>
    <row r="226" spans="1:12" ht="18">
      <c r="A226" s="208"/>
      <c r="B226" s="208"/>
      <c r="C226" s="208"/>
      <c r="D226" s="209"/>
      <c r="E226" s="208"/>
      <c r="F226" s="208"/>
      <c r="G226" s="208"/>
      <c r="H226" s="208"/>
      <c r="I226" s="210"/>
      <c r="J226" s="210"/>
      <c r="K226" s="210"/>
      <c r="L226" s="212"/>
    </row>
    <row r="227" spans="1:12" ht="18">
      <c r="A227" s="208"/>
      <c r="B227" s="208"/>
      <c r="C227" s="208"/>
      <c r="D227" s="209"/>
      <c r="E227" s="208"/>
      <c r="F227" s="208"/>
      <c r="G227" s="208"/>
      <c r="H227" s="208"/>
      <c r="I227" s="210"/>
      <c r="J227" s="210"/>
      <c r="K227" s="210"/>
      <c r="L227" s="378"/>
    </row>
    <row r="228" spans="1:12" ht="18">
      <c r="A228" s="208"/>
      <c r="B228" s="208"/>
      <c r="C228" s="208"/>
      <c r="D228" s="209"/>
      <c r="E228" s="208"/>
      <c r="F228" s="208"/>
      <c r="G228" s="208"/>
      <c r="H228" s="208"/>
      <c r="I228" s="210"/>
      <c r="J228" s="210"/>
      <c r="K228" s="210"/>
      <c r="L228" s="212"/>
    </row>
    <row r="229" spans="1:12" ht="18">
      <c r="A229" s="208"/>
      <c r="B229" s="208"/>
      <c r="C229" s="208"/>
      <c r="D229" s="209"/>
      <c r="E229" s="208"/>
      <c r="F229" s="208"/>
      <c r="G229" s="208"/>
      <c r="H229" s="208"/>
      <c r="I229" s="210"/>
      <c r="J229" s="210"/>
      <c r="K229" s="210"/>
      <c r="L229" s="378"/>
    </row>
    <row r="230" spans="1:12" ht="18">
      <c r="A230" s="208"/>
      <c r="B230" s="208"/>
      <c r="C230" s="208"/>
      <c r="D230" s="209"/>
      <c r="E230" s="208"/>
      <c r="F230" s="208"/>
      <c r="G230" s="208"/>
      <c r="H230" s="208"/>
      <c r="I230" s="210"/>
      <c r="J230" s="210"/>
      <c r="K230" s="210"/>
      <c r="L230" s="212"/>
    </row>
    <row r="231" spans="1:12" ht="18">
      <c r="A231" s="208"/>
      <c r="B231" s="208"/>
      <c r="C231" s="208"/>
      <c r="D231" s="209"/>
      <c r="E231" s="208"/>
      <c r="F231" s="208"/>
      <c r="G231" s="208"/>
      <c r="H231" s="208"/>
      <c r="I231" s="210"/>
      <c r="J231" s="210"/>
      <c r="K231" s="210"/>
      <c r="L231" s="212"/>
    </row>
    <row r="232" spans="1:12" ht="18">
      <c r="A232" s="208"/>
      <c r="B232" s="208"/>
      <c r="C232" s="208"/>
      <c r="D232" s="209"/>
      <c r="E232" s="208"/>
      <c r="F232" s="208"/>
      <c r="G232" s="208"/>
      <c r="H232" s="208"/>
      <c r="I232" s="210"/>
      <c r="J232" s="210"/>
      <c r="K232" s="210"/>
      <c r="L232" s="378"/>
    </row>
    <row r="233" spans="1:12" ht="18">
      <c r="A233" s="208"/>
      <c r="B233" s="208"/>
      <c r="C233" s="208"/>
      <c r="D233" s="209"/>
      <c r="E233" s="208"/>
      <c r="F233" s="208"/>
      <c r="G233" s="208"/>
      <c r="H233" s="208"/>
      <c r="I233" s="210"/>
      <c r="J233" s="210"/>
      <c r="K233" s="210"/>
      <c r="L233" s="212"/>
    </row>
    <row r="234" spans="1:12" ht="18">
      <c r="A234" s="208"/>
      <c r="B234" s="208"/>
      <c r="C234" s="208"/>
      <c r="D234" s="209"/>
      <c r="E234" s="208"/>
      <c r="F234" s="208"/>
      <c r="G234" s="208"/>
      <c r="H234" s="208"/>
      <c r="I234" s="210"/>
      <c r="J234" s="210"/>
      <c r="K234" s="210"/>
      <c r="L234" s="212"/>
    </row>
    <row r="235" spans="1:12" ht="18">
      <c r="A235" s="208"/>
      <c r="B235" s="208"/>
      <c r="C235" s="208"/>
      <c r="D235" s="209"/>
      <c r="E235" s="208"/>
      <c r="F235" s="208"/>
      <c r="G235" s="208"/>
      <c r="H235" s="208"/>
      <c r="I235" s="210"/>
      <c r="J235" s="210"/>
      <c r="K235" s="210"/>
      <c r="L235" s="212"/>
    </row>
    <row r="236" spans="1:12" ht="18">
      <c r="A236" s="208"/>
      <c r="B236" s="208"/>
      <c r="C236" s="208"/>
      <c r="D236" s="209"/>
      <c r="E236" s="208"/>
      <c r="F236" s="208"/>
      <c r="G236" s="208"/>
      <c r="H236" s="208"/>
      <c r="I236" s="210"/>
      <c r="J236" s="210"/>
      <c r="K236" s="210"/>
      <c r="L236" s="212"/>
    </row>
    <row r="237" spans="1:12" ht="18">
      <c r="A237" s="208"/>
      <c r="B237" s="208"/>
      <c r="C237" s="208"/>
      <c r="D237" s="209"/>
      <c r="E237" s="208"/>
      <c r="F237" s="208"/>
      <c r="G237" s="208"/>
      <c r="H237" s="208"/>
      <c r="I237" s="210"/>
      <c r="J237" s="210"/>
      <c r="K237" s="210"/>
      <c r="L237" s="212"/>
    </row>
    <row r="238" spans="1:12" ht="18">
      <c r="A238" s="208"/>
      <c r="B238" s="208"/>
      <c r="C238" s="208"/>
      <c r="D238" s="209"/>
      <c r="E238" s="208"/>
      <c r="F238" s="208"/>
      <c r="G238" s="208"/>
      <c r="H238" s="208"/>
      <c r="I238" s="210"/>
      <c r="J238" s="210"/>
      <c r="K238" s="210"/>
      <c r="L238" s="378"/>
    </row>
    <row r="239" spans="1:12" ht="18">
      <c r="A239" s="208"/>
      <c r="B239" s="208"/>
      <c r="C239" s="208"/>
      <c r="D239" s="209"/>
      <c r="E239" s="208"/>
      <c r="F239" s="208"/>
      <c r="G239" s="208"/>
      <c r="H239" s="208"/>
      <c r="I239" s="210"/>
      <c r="J239" s="210"/>
      <c r="K239" s="210"/>
      <c r="L239" s="378"/>
    </row>
    <row r="240" spans="1:12" ht="18">
      <c r="A240" s="208"/>
      <c r="B240" s="208"/>
      <c r="C240" s="208"/>
      <c r="D240" s="209"/>
      <c r="E240" s="208"/>
      <c r="F240" s="208"/>
      <c r="G240" s="208"/>
      <c r="H240" s="208"/>
      <c r="I240" s="210"/>
      <c r="J240" s="210"/>
      <c r="K240" s="210"/>
      <c r="L240" s="212"/>
    </row>
    <row r="241" spans="1:12" ht="18">
      <c r="A241" s="208"/>
      <c r="B241" s="208"/>
      <c r="C241" s="208"/>
      <c r="D241" s="209"/>
      <c r="E241" s="208"/>
      <c r="F241" s="208"/>
      <c r="G241" s="208"/>
      <c r="H241" s="208"/>
      <c r="I241" s="210"/>
      <c r="J241" s="210"/>
      <c r="K241" s="210"/>
      <c r="L241" s="390"/>
    </row>
    <row r="242" spans="1:12" ht="18">
      <c r="A242" s="208"/>
      <c r="B242" s="208"/>
      <c r="C242" s="208"/>
      <c r="D242" s="209"/>
      <c r="E242" s="208"/>
      <c r="F242" s="208"/>
      <c r="G242" s="208"/>
      <c r="H242" s="208"/>
      <c r="I242" s="210"/>
      <c r="J242" s="210"/>
      <c r="K242" s="210"/>
      <c r="L242" s="378"/>
    </row>
    <row r="243" spans="1:12" ht="18">
      <c r="A243" s="208"/>
      <c r="B243" s="208"/>
      <c r="C243" s="208"/>
      <c r="D243" s="209"/>
      <c r="E243" s="208"/>
      <c r="F243" s="208"/>
      <c r="G243" s="208"/>
      <c r="H243" s="208"/>
      <c r="I243" s="210"/>
      <c r="J243" s="210"/>
      <c r="K243" s="210"/>
      <c r="L243" s="212"/>
    </row>
    <row r="244" spans="1:12" ht="18">
      <c r="A244" s="208"/>
      <c r="B244" s="208"/>
      <c r="C244" s="208"/>
      <c r="D244" s="209"/>
      <c r="E244" s="208"/>
      <c r="F244" s="208"/>
      <c r="G244" s="208"/>
      <c r="H244" s="208"/>
      <c r="I244" s="210"/>
      <c r="J244" s="210"/>
      <c r="K244" s="210"/>
      <c r="L244" s="212"/>
    </row>
    <row r="245" spans="1:12" ht="18">
      <c r="A245" s="386"/>
      <c r="B245" s="386"/>
      <c r="C245" s="386"/>
      <c r="D245" s="386"/>
      <c r="E245" s="386"/>
      <c r="F245" s="386"/>
      <c r="G245" s="386"/>
      <c r="H245" s="386"/>
      <c r="I245" s="387"/>
      <c r="J245" s="387"/>
      <c r="K245" s="387"/>
      <c r="L245" s="388"/>
    </row>
    <row r="246" spans="1:12" ht="18">
      <c r="A246" s="208"/>
      <c r="B246" s="208"/>
      <c r="C246" s="208"/>
      <c r="D246" s="209"/>
      <c r="E246" s="208"/>
      <c r="F246" s="208"/>
      <c r="G246" s="208"/>
      <c r="H246" s="208"/>
      <c r="I246" s="210"/>
      <c r="J246" s="210"/>
      <c r="K246" s="340"/>
      <c r="L246" s="378"/>
    </row>
    <row r="247" spans="1:12" ht="18">
      <c r="A247" s="208"/>
      <c r="B247" s="208"/>
      <c r="C247" s="242"/>
      <c r="D247" s="242"/>
      <c r="E247" s="208"/>
      <c r="F247" s="208"/>
      <c r="G247" s="208"/>
      <c r="H247" s="208"/>
      <c r="I247" s="210"/>
      <c r="J247" s="210"/>
      <c r="K247" s="210"/>
      <c r="L247" s="378"/>
    </row>
    <row r="248" spans="1:12" ht="18">
      <c r="A248" s="208"/>
      <c r="B248" s="208"/>
      <c r="C248" s="208"/>
      <c r="D248" s="209"/>
      <c r="E248" s="208"/>
      <c r="F248" s="208"/>
      <c r="G248" s="208"/>
      <c r="H248" s="208"/>
      <c r="I248" s="210"/>
      <c r="J248" s="210"/>
      <c r="K248" s="210"/>
      <c r="L248" s="212"/>
    </row>
    <row r="249" spans="1:12" ht="18">
      <c r="A249" s="208"/>
      <c r="B249" s="208"/>
      <c r="C249" s="208"/>
      <c r="D249" s="209"/>
      <c r="E249" s="208"/>
      <c r="F249" s="208"/>
      <c r="G249" s="208"/>
      <c r="H249" s="208"/>
      <c r="I249" s="210"/>
      <c r="J249" s="210"/>
      <c r="K249" s="210"/>
      <c r="L249" s="212"/>
    </row>
    <row r="250" spans="1:12" ht="18">
      <c r="A250" s="208"/>
      <c r="B250" s="208"/>
      <c r="C250" s="208"/>
      <c r="D250" s="209"/>
      <c r="E250" s="208"/>
      <c r="F250" s="208"/>
      <c r="G250" s="208"/>
      <c r="H250" s="208"/>
      <c r="I250" s="210"/>
      <c r="J250" s="210"/>
      <c r="K250" s="210"/>
      <c r="L250" s="212"/>
    </row>
    <row r="251" spans="1:12" ht="18">
      <c r="A251" s="208"/>
      <c r="B251" s="208"/>
      <c r="C251" s="208"/>
      <c r="D251" s="209"/>
      <c r="E251" s="208"/>
      <c r="F251" s="208"/>
      <c r="G251" s="208"/>
      <c r="H251" s="208"/>
      <c r="I251" s="210"/>
      <c r="J251" s="210"/>
      <c r="K251" s="210"/>
      <c r="L251" s="212"/>
    </row>
    <row r="252" spans="1:12" ht="18">
      <c r="A252" s="208"/>
      <c r="B252" s="208"/>
      <c r="C252" s="208"/>
      <c r="D252" s="209"/>
      <c r="E252" s="208"/>
      <c r="F252" s="208"/>
      <c r="G252" s="208"/>
      <c r="H252" s="208"/>
      <c r="I252" s="210"/>
      <c r="J252" s="210"/>
      <c r="K252" s="210"/>
      <c r="L252" s="212"/>
    </row>
    <row r="253" spans="1:12" ht="18">
      <c r="A253" s="208"/>
      <c r="B253" s="208"/>
      <c r="C253" s="208"/>
      <c r="D253" s="209"/>
      <c r="E253" s="208"/>
      <c r="F253" s="208"/>
      <c r="G253" s="208"/>
      <c r="H253" s="208"/>
      <c r="I253" s="210"/>
      <c r="J253" s="210"/>
      <c r="K253" s="210"/>
      <c r="L253" s="212"/>
    </row>
    <row r="254" spans="1:12" ht="18">
      <c r="A254" s="208"/>
      <c r="B254" s="208"/>
      <c r="C254" s="208"/>
      <c r="D254" s="209"/>
      <c r="E254" s="208"/>
      <c r="F254" s="208"/>
      <c r="G254" s="208"/>
      <c r="H254" s="208"/>
      <c r="I254" s="210"/>
      <c r="J254" s="210"/>
      <c r="K254" s="210"/>
      <c r="L254" s="378"/>
    </row>
    <row r="255" spans="1:12" ht="18">
      <c r="A255" s="208"/>
      <c r="B255" s="208"/>
      <c r="C255" s="208"/>
      <c r="D255" s="209"/>
      <c r="E255" s="208"/>
      <c r="F255" s="208"/>
      <c r="G255" s="208"/>
      <c r="H255" s="208"/>
      <c r="I255" s="210"/>
      <c r="J255" s="210"/>
      <c r="K255" s="210"/>
      <c r="L255" s="212"/>
    </row>
    <row r="256" spans="1:12" ht="18">
      <c r="A256" s="208"/>
      <c r="B256" s="208"/>
      <c r="C256" s="208"/>
      <c r="D256" s="209"/>
      <c r="E256" s="208"/>
      <c r="F256" s="208"/>
      <c r="G256" s="208"/>
      <c r="H256" s="208"/>
      <c r="I256" s="210"/>
      <c r="J256" s="210"/>
      <c r="K256" s="210"/>
      <c r="L256" s="212"/>
    </row>
    <row r="257" spans="1:12" ht="18">
      <c r="A257" s="208"/>
      <c r="B257" s="208"/>
      <c r="C257" s="208"/>
      <c r="D257" s="209"/>
      <c r="E257" s="208"/>
      <c r="F257" s="208"/>
      <c r="G257" s="208"/>
      <c r="H257" s="208"/>
      <c r="I257" s="210"/>
      <c r="J257" s="210"/>
      <c r="K257" s="210"/>
      <c r="L257" s="212"/>
    </row>
    <row r="258" spans="1:12" ht="18">
      <c r="A258" s="208"/>
      <c r="B258" s="208"/>
      <c r="C258" s="208"/>
      <c r="D258" s="209"/>
      <c r="E258" s="208"/>
      <c r="F258" s="208"/>
      <c r="G258" s="208"/>
      <c r="H258" s="208"/>
      <c r="I258" s="210"/>
      <c r="J258" s="210"/>
      <c r="K258" s="210"/>
      <c r="L258" s="212"/>
    </row>
    <row r="259" spans="1:12" ht="18">
      <c r="A259" s="208"/>
      <c r="B259" s="208"/>
      <c r="C259" s="208"/>
      <c r="D259" s="209"/>
      <c r="E259" s="208"/>
      <c r="F259" s="208"/>
      <c r="G259" s="208"/>
      <c r="H259" s="208"/>
      <c r="I259" s="210"/>
      <c r="J259" s="210"/>
      <c r="K259" s="210"/>
      <c r="L259" s="212"/>
    </row>
    <row r="260" spans="1:12" ht="15.75">
      <c r="A260" s="208"/>
      <c r="B260" s="208"/>
      <c r="C260" s="208"/>
      <c r="D260" s="209"/>
      <c r="E260" s="208"/>
      <c r="F260" s="208"/>
      <c r="G260" s="208"/>
      <c r="H260" s="208"/>
      <c r="I260" s="210"/>
      <c r="J260" s="210"/>
      <c r="K260" s="210"/>
      <c r="L260" s="391"/>
    </row>
    <row r="261" spans="1:12" ht="18">
      <c r="A261" s="208"/>
      <c r="B261" s="208"/>
      <c r="C261" s="208"/>
      <c r="D261" s="209"/>
      <c r="E261" s="208"/>
      <c r="F261" s="208"/>
      <c r="G261" s="208"/>
      <c r="H261" s="208"/>
      <c r="I261" s="360"/>
      <c r="J261" s="360"/>
      <c r="K261" s="360"/>
      <c r="L261" s="212"/>
    </row>
    <row r="262" spans="1:12" ht="18">
      <c r="A262" s="208"/>
      <c r="B262" s="208"/>
      <c r="C262" s="208"/>
      <c r="D262" s="209"/>
      <c r="E262" s="208"/>
      <c r="F262" s="208"/>
      <c r="G262" s="208"/>
      <c r="H262" s="208"/>
      <c r="I262" s="210"/>
      <c r="J262" s="210"/>
      <c r="K262" s="210"/>
      <c r="L262" s="212"/>
    </row>
    <row r="263" spans="1:12" ht="18">
      <c r="A263" s="208"/>
      <c r="B263" s="208"/>
      <c r="C263" s="208"/>
      <c r="D263" s="209"/>
      <c r="E263" s="208"/>
      <c r="F263" s="208"/>
      <c r="G263" s="208"/>
      <c r="H263" s="208"/>
      <c r="I263" s="210"/>
      <c r="J263" s="210"/>
      <c r="K263" s="210"/>
      <c r="L263" s="392"/>
    </row>
    <row r="264" spans="1:12" ht="18">
      <c r="A264" s="386"/>
      <c r="B264" s="386"/>
      <c r="C264" s="386"/>
      <c r="D264" s="386"/>
      <c r="E264" s="386"/>
      <c r="F264" s="386"/>
      <c r="G264" s="386"/>
      <c r="H264" s="386"/>
      <c r="I264" s="393"/>
      <c r="J264" s="393"/>
      <c r="K264" s="393"/>
      <c r="L264" s="394"/>
    </row>
    <row r="265" spans="1:12" ht="18">
      <c r="A265" s="208"/>
      <c r="B265" s="208"/>
      <c r="C265" s="208"/>
      <c r="D265" s="209"/>
      <c r="E265" s="208"/>
      <c r="F265" s="208"/>
      <c r="G265" s="208"/>
      <c r="H265" s="208"/>
      <c r="I265" s="210"/>
      <c r="J265" s="210"/>
      <c r="K265" s="210"/>
      <c r="L265" s="395"/>
    </row>
    <row r="266" spans="1:12" ht="18">
      <c r="A266" s="208"/>
      <c r="B266" s="208"/>
      <c r="C266" s="208"/>
      <c r="D266" s="209"/>
      <c r="E266" s="208"/>
      <c r="F266" s="208"/>
      <c r="G266" s="208"/>
      <c r="H266" s="208"/>
      <c r="I266" s="210"/>
      <c r="J266" s="210"/>
      <c r="K266" s="210"/>
      <c r="L266" s="392"/>
    </row>
    <row r="267" spans="1:12" ht="18">
      <c r="A267" s="396"/>
      <c r="B267" s="396"/>
      <c r="C267" s="396"/>
      <c r="D267" s="396"/>
      <c r="E267" s="396"/>
      <c r="F267" s="396"/>
      <c r="G267" s="396"/>
      <c r="H267" s="396"/>
      <c r="I267" s="397"/>
      <c r="J267" s="397"/>
      <c r="K267" s="397"/>
      <c r="L267" s="398"/>
    </row>
    <row r="268" spans="1:12" ht="21.75">
      <c r="A268" s="399"/>
      <c r="B268" s="399"/>
      <c r="C268" s="399"/>
      <c r="D268" s="399"/>
      <c r="E268" s="399"/>
      <c r="F268" s="399"/>
      <c r="G268" s="399"/>
      <c r="H268" s="399"/>
      <c r="I268" s="400"/>
      <c r="J268" s="400"/>
      <c r="K268" s="400"/>
      <c r="L268" s="401"/>
    </row>
    <row r="269" spans="1:12" ht="12.75">
      <c r="A269" s="227"/>
      <c r="B269" s="227"/>
      <c r="C269" s="227"/>
      <c r="D269" s="227"/>
      <c r="E269" s="227"/>
      <c r="F269" s="227"/>
      <c r="G269" s="227"/>
      <c r="H269" s="227"/>
      <c r="I269" s="227"/>
      <c r="J269" s="227"/>
      <c r="K269" s="227"/>
      <c r="L269" s="227"/>
    </row>
    <row r="270" spans="1:12" ht="12.75">
      <c r="A270" s="227"/>
      <c r="B270" s="227"/>
      <c r="C270" s="227"/>
      <c r="D270" s="227"/>
      <c r="E270" s="227"/>
      <c r="F270" s="227"/>
      <c r="G270" s="227"/>
      <c r="H270" s="227"/>
      <c r="I270" s="227"/>
      <c r="J270" s="227"/>
      <c r="K270" s="227"/>
      <c r="L270" s="22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B25">
      <selection activeCell="F14" sqref="F14"/>
    </sheetView>
  </sheetViews>
  <sheetFormatPr defaultColWidth="11.421875" defaultRowHeight="12.75"/>
  <cols>
    <col min="1" max="1" width="3.28125" style="0" hidden="1" customWidth="1"/>
    <col min="2" max="2" width="0.9921875" style="0" customWidth="1"/>
    <col min="3" max="3" width="11.421875" style="0" hidden="1" customWidth="1"/>
    <col min="4" max="4" width="9.140625" style="0" customWidth="1"/>
    <col min="5" max="5" width="27.28125" style="0" customWidth="1"/>
    <col min="6" max="6" width="34.421875" style="0" customWidth="1"/>
    <col min="7" max="7" width="64.7109375" style="15" customWidth="1"/>
  </cols>
  <sheetData>
    <row r="1" spans="1:7" ht="20.25">
      <c r="A1" s="262"/>
      <c r="B1" s="262"/>
      <c r="C1" s="262"/>
      <c r="D1" s="262"/>
      <c r="E1" s="262"/>
      <c r="F1" s="262"/>
      <c r="G1" s="537" t="s">
        <v>233</v>
      </c>
    </row>
    <row r="2" spans="1:7" ht="20.25">
      <c r="A2" s="262"/>
      <c r="B2" s="262"/>
      <c r="C2" s="262"/>
      <c r="D2" s="262"/>
      <c r="E2" s="262"/>
      <c r="F2" s="262"/>
      <c r="G2" s="537" t="s">
        <v>253</v>
      </c>
    </row>
    <row r="3" spans="1:7" ht="20.25">
      <c r="A3" s="262"/>
      <c r="B3" s="262"/>
      <c r="C3" s="262"/>
      <c r="D3" s="262"/>
      <c r="E3" s="262"/>
      <c r="F3" s="262"/>
      <c r="G3" s="537" t="s">
        <v>234</v>
      </c>
    </row>
    <row r="4" spans="1:20" ht="26.25">
      <c r="A4" s="262"/>
      <c r="B4" s="262"/>
      <c r="C4" s="262"/>
      <c r="D4" s="262"/>
      <c r="E4" s="262"/>
      <c r="G4" s="537" t="s">
        <v>543</v>
      </c>
      <c r="S4" s="264"/>
      <c r="T4" s="264"/>
    </row>
    <row r="5" spans="1:20" ht="26.25">
      <c r="A5" s="262"/>
      <c r="B5" s="262"/>
      <c r="C5" s="262"/>
      <c r="D5" s="262"/>
      <c r="E5" s="262"/>
      <c r="G5" s="537"/>
      <c r="S5" s="264"/>
      <c r="T5" s="264"/>
    </row>
    <row r="6" spans="1:20" ht="26.25">
      <c r="A6" s="262"/>
      <c r="B6" s="262"/>
      <c r="C6" s="262"/>
      <c r="D6" s="262"/>
      <c r="E6" s="262"/>
      <c r="G6" s="537"/>
      <c r="S6" s="264"/>
      <c r="T6" s="264"/>
    </row>
    <row r="7" spans="1:20" ht="27.75">
      <c r="A7" s="262"/>
      <c r="B7" s="262"/>
      <c r="C7" s="262"/>
      <c r="D7" s="262"/>
      <c r="E7" s="262"/>
      <c r="F7" s="534" t="s">
        <v>560</v>
      </c>
      <c r="G7" s="529"/>
      <c r="S7" s="264"/>
      <c r="T7" s="264"/>
    </row>
    <row r="8" spans="1:20" ht="27.75">
      <c r="A8" s="262"/>
      <c r="B8" s="262"/>
      <c r="C8" s="262"/>
      <c r="D8" s="262"/>
      <c r="E8" s="262"/>
      <c r="F8" s="534"/>
      <c r="G8" s="529"/>
      <c r="S8" s="264"/>
      <c r="T8" s="264"/>
    </row>
    <row r="9" spans="1:20" ht="27.75">
      <c r="A9" s="262"/>
      <c r="B9" s="262"/>
      <c r="C9" s="262"/>
      <c r="D9" s="262"/>
      <c r="E9" s="262"/>
      <c r="F9" s="534"/>
      <c r="G9" s="529"/>
      <c r="S9" s="264"/>
      <c r="T9" s="264"/>
    </row>
    <row r="10" spans="1:7" ht="18">
      <c r="A10" s="262"/>
      <c r="B10" s="262"/>
      <c r="C10" s="262"/>
      <c r="D10" s="262"/>
      <c r="E10" s="262"/>
      <c r="F10" s="262"/>
      <c r="G10" s="141"/>
    </row>
    <row r="11" spans="1:21" ht="25.5">
      <c r="A11" s="262"/>
      <c r="B11" s="262"/>
      <c r="C11" s="262"/>
      <c r="D11" s="262"/>
      <c r="E11" s="530">
        <v>573469889.31</v>
      </c>
      <c r="F11" s="262"/>
      <c r="G11" s="533" t="s">
        <v>562</v>
      </c>
      <c r="H11" s="263"/>
      <c r="R11" s="265"/>
      <c r="S11" s="263"/>
      <c r="T11" s="263"/>
      <c r="U11" s="263"/>
    </row>
    <row r="12" spans="1:21" ht="25.5">
      <c r="A12" s="262"/>
      <c r="B12" s="262"/>
      <c r="C12" s="262"/>
      <c r="D12" s="262"/>
      <c r="E12" s="262"/>
      <c r="F12" s="262"/>
      <c r="G12" s="533"/>
      <c r="H12" s="263"/>
      <c r="R12" s="263"/>
      <c r="S12" s="263"/>
      <c r="T12" s="263"/>
      <c r="U12" s="263"/>
    </row>
    <row r="13" spans="1:21" ht="26.25">
      <c r="A13" s="262"/>
      <c r="B13" s="262"/>
      <c r="C13" s="262"/>
      <c r="D13" s="262"/>
      <c r="E13" s="535">
        <v>534108207.01</v>
      </c>
      <c r="F13" s="262"/>
      <c r="G13" s="533" t="s">
        <v>563</v>
      </c>
      <c r="H13" s="263"/>
      <c r="R13" s="265"/>
      <c r="S13" s="263"/>
      <c r="T13" s="263"/>
      <c r="U13" s="263"/>
    </row>
    <row r="14" spans="1:21" ht="26.25" thickBot="1">
      <c r="A14" s="262"/>
      <c r="B14" s="262"/>
      <c r="C14" s="262"/>
      <c r="D14" s="262"/>
      <c r="E14" s="530"/>
      <c r="F14" s="262"/>
      <c r="G14" s="533"/>
      <c r="H14" s="263"/>
      <c r="R14" s="265"/>
      <c r="S14" s="263"/>
      <c r="T14" s="263"/>
      <c r="U14" s="263"/>
    </row>
    <row r="15" spans="1:21" ht="26.25" thickBot="1">
      <c r="A15" s="262"/>
      <c r="B15" s="262"/>
      <c r="C15" s="262"/>
      <c r="D15" s="262"/>
      <c r="E15" s="536">
        <f>E11-E13</f>
        <v>39361682.29999995</v>
      </c>
      <c r="F15" s="262"/>
      <c r="G15" s="533" t="s">
        <v>564</v>
      </c>
      <c r="H15" s="267"/>
      <c r="R15" s="266"/>
      <c r="S15" s="263"/>
      <c r="T15" s="263"/>
      <c r="U15" s="267"/>
    </row>
    <row r="16" spans="1:21" ht="25.5">
      <c r="A16" s="262"/>
      <c r="B16" s="262"/>
      <c r="C16" s="262"/>
      <c r="D16" s="262"/>
      <c r="E16" s="538"/>
      <c r="F16" s="262"/>
      <c r="G16" s="533"/>
      <c r="H16" s="267"/>
      <c r="R16" s="266"/>
      <c r="S16" s="263"/>
      <c r="T16" s="263"/>
      <c r="U16" s="267"/>
    </row>
    <row r="17" spans="1:21" ht="25.5">
      <c r="A17" s="262"/>
      <c r="B17" s="262"/>
      <c r="C17" s="262"/>
      <c r="D17" s="262"/>
      <c r="E17" s="262"/>
      <c r="F17" s="262"/>
      <c r="G17" s="533"/>
      <c r="H17" s="267"/>
      <c r="R17" s="263"/>
      <c r="S17" s="263"/>
      <c r="T17" s="263"/>
      <c r="U17" s="267"/>
    </row>
    <row r="18" spans="1:21" ht="25.5">
      <c r="A18" s="262"/>
      <c r="B18" s="262"/>
      <c r="C18" s="262"/>
      <c r="D18" s="262"/>
      <c r="E18" s="531">
        <v>31352136.82</v>
      </c>
      <c r="F18" s="262"/>
      <c r="G18" s="533" t="s">
        <v>565</v>
      </c>
      <c r="H18" s="267"/>
      <c r="R18" s="270"/>
      <c r="S18" s="263"/>
      <c r="T18" s="263"/>
      <c r="U18" s="267"/>
    </row>
    <row r="19" spans="1:21" ht="25.5">
      <c r="A19" s="262"/>
      <c r="B19" s="262"/>
      <c r="C19" s="262"/>
      <c r="D19" s="262"/>
      <c r="E19" s="262"/>
      <c r="F19" s="262"/>
      <c r="G19" s="533"/>
      <c r="H19" s="263"/>
      <c r="R19" s="263"/>
      <c r="S19" s="263"/>
      <c r="T19" s="263"/>
      <c r="U19" s="263"/>
    </row>
    <row r="20" spans="1:21" ht="26.25" thickBot="1">
      <c r="A20" s="262"/>
      <c r="B20" s="262"/>
      <c r="C20" s="262"/>
      <c r="D20" s="262"/>
      <c r="E20" s="262"/>
      <c r="F20" s="262"/>
      <c r="G20" s="533"/>
      <c r="H20" s="263"/>
      <c r="R20" s="263"/>
      <c r="S20" s="263"/>
      <c r="T20" s="263"/>
      <c r="U20" s="263"/>
    </row>
    <row r="21" spans="1:21" ht="26.25" thickBot="1">
      <c r="A21" s="262"/>
      <c r="B21" s="262"/>
      <c r="C21" s="262"/>
      <c r="D21" s="262"/>
      <c r="E21" s="536">
        <f>E15-E18</f>
        <v>8009545.479999952</v>
      </c>
      <c r="F21" s="262"/>
      <c r="G21" s="533" t="s">
        <v>566</v>
      </c>
      <c r="H21" s="263"/>
      <c r="R21" s="266"/>
      <c r="S21" s="263"/>
      <c r="T21" s="269"/>
      <c r="U21" s="263"/>
    </row>
    <row r="22" spans="1:21" ht="25.5">
      <c r="A22" s="262"/>
      <c r="B22" s="262"/>
      <c r="C22" s="262"/>
      <c r="D22" s="262"/>
      <c r="E22" s="262"/>
      <c r="F22" s="262"/>
      <c r="G22" s="533"/>
      <c r="H22" s="263"/>
      <c r="R22" s="263"/>
      <c r="S22" s="263"/>
      <c r="T22" s="263"/>
      <c r="U22" s="263"/>
    </row>
    <row r="23" spans="1:21" ht="25.5">
      <c r="A23" s="262"/>
      <c r="B23" s="262"/>
      <c r="C23" s="262"/>
      <c r="D23" s="262"/>
      <c r="E23" s="262"/>
      <c r="F23" s="262"/>
      <c r="G23" s="533"/>
      <c r="H23" s="263"/>
      <c r="R23" s="263"/>
      <c r="S23" s="263"/>
      <c r="T23" s="263"/>
      <c r="U23" s="263"/>
    </row>
    <row r="24" spans="1:21" ht="25.5">
      <c r="A24" s="262"/>
      <c r="B24" s="262"/>
      <c r="C24" s="262"/>
      <c r="D24" s="262"/>
      <c r="E24" s="530">
        <v>1371731.17</v>
      </c>
      <c r="F24" s="262"/>
      <c r="G24" s="533" t="s">
        <v>567</v>
      </c>
      <c r="H24" s="263"/>
      <c r="R24" s="263"/>
      <c r="S24" s="263"/>
      <c r="T24" s="263"/>
      <c r="U24" s="263"/>
    </row>
    <row r="25" spans="1:21" ht="25.5">
      <c r="A25" s="262"/>
      <c r="B25" s="262"/>
      <c r="C25" s="262"/>
      <c r="D25" s="262"/>
      <c r="E25" s="530"/>
      <c r="F25" s="262"/>
      <c r="G25" s="533"/>
      <c r="H25" s="263"/>
      <c r="R25" s="266"/>
      <c r="S25" s="263"/>
      <c r="T25" s="263"/>
      <c r="U25" s="263"/>
    </row>
    <row r="26" spans="1:21" ht="25.5">
      <c r="A26" s="262"/>
      <c r="B26" s="262"/>
      <c r="C26" s="262"/>
      <c r="D26" s="262"/>
      <c r="E26" s="530"/>
      <c r="F26" s="262"/>
      <c r="G26" s="533"/>
      <c r="H26" s="263"/>
      <c r="R26" s="266"/>
      <c r="S26" s="263"/>
      <c r="T26" s="263"/>
      <c r="U26" s="263"/>
    </row>
    <row r="27" spans="1:21" ht="25.5">
      <c r="A27" s="262"/>
      <c r="B27" s="262"/>
      <c r="C27" s="262"/>
      <c r="D27" s="262"/>
      <c r="E27" s="530">
        <v>1612460.46</v>
      </c>
      <c r="F27" s="262"/>
      <c r="G27" s="533" t="s">
        <v>569</v>
      </c>
      <c r="H27" s="263"/>
      <c r="R27" s="266"/>
      <c r="S27" s="263"/>
      <c r="T27" s="263"/>
      <c r="U27" s="263"/>
    </row>
    <row r="28" spans="1:21" ht="25.5">
      <c r="A28" s="262"/>
      <c r="B28" s="262"/>
      <c r="C28" s="262"/>
      <c r="D28" s="262"/>
      <c r="E28" s="262"/>
      <c r="F28" s="262"/>
      <c r="G28" s="529"/>
      <c r="H28" s="263"/>
      <c r="R28" s="263"/>
      <c r="S28" s="263"/>
      <c r="T28" s="263"/>
      <c r="U28" s="263"/>
    </row>
    <row r="29" spans="1:21" ht="12" customHeight="1">
      <c r="A29" s="262"/>
      <c r="B29" s="262"/>
      <c r="C29" s="262"/>
      <c r="D29" s="262"/>
      <c r="E29" s="532"/>
      <c r="F29" s="141"/>
      <c r="G29" s="529"/>
      <c r="H29" s="263"/>
      <c r="R29" s="271">
        <v>29843798.19</v>
      </c>
      <c r="S29" s="268"/>
      <c r="T29" s="268" t="s">
        <v>545</v>
      </c>
      <c r="U29" s="263"/>
    </row>
    <row r="30" spans="1:21" ht="25.5">
      <c r="A30" s="262"/>
      <c r="B30" s="262"/>
      <c r="C30" s="262"/>
      <c r="D30" s="262"/>
      <c r="E30" s="262"/>
      <c r="F30" s="262"/>
      <c r="G30" s="529"/>
      <c r="H30" s="263"/>
      <c r="R30" s="263"/>
      <c r="S30" s="263"/>
      <c r="T30" s="263"/>
      <c r="U30" s="263"/>
    </row>
    <row r="31" spans="1:21" ht="25.5">
      <c r="A31" s="262"/>
      <c r="B31" s="262"/>
      <c r="C31" s="262"/>
      <c r="D31" s="262"/>
      <c r="E31" s="530">
        <v>638291.14</v>
      </c>
      <c r="F31" s="262"/>
      <c r="G31" s="533" t="s">
        <v>568</v>
      </c>
      <c r="H31" s="263"/>
      <c r="R31" s="263"/>
      <c r="S31" s="263"/>
      <c r="T31" s="263"/>
      <c r="U31" s="263"/>
    </row>
    <row r="32" spans="1:7" ht="20.25">
      <c r="A32" s="262"/>
      <c r="B32" s="262"/>
      <c r="C32" s="262"/>
      <c r="D32" s="262"/>
      <c r="E32" s="262"/>
      <c r="F32" s="262"/>
      <c r="G32" s="533"/>
    </row>
    <row r="33" spans="1:7" ht="20.25">
      <c r="A33" s="262"/>
      <c r="B33" s="262"/>
      <c r="C33" s="262"/>
      <c r="D33" s="262"/>
      <c r="E33" s="262"/>
      <c r="F33" s="262"/>
      <c r="G33" s="533"/>
    </row>
    <row r="34" spans="1:7" ht="20.25">
      <c r="A34" s="262"/>
      <c r="B34" s="262"/>
      <c r="C34" s="262"/>
      <c r="D34" s="262"/>
      <c r="E34" s="262"/>
      <c r="F34" s="262"/>
      <c r="G34" s="533"/>
    </row>
    <row r="35" spans="1:7" ht="21" thickBot="1">
      <c r="A35" s="262"/>
      <c r="B35" s="262"/>
      <c r="C35" s="262"/>
      <c r="D35" s="262"/>
      <c r="E35" s="262"/>
      <c r="F35" s="262"/>
      <c r="G35" s="260"/>
    </row>
    <row r="36" spans="1:7" ht="21" thickBot="1">
      <c r="A36" s="262"/>
      <c r="B36" s="262"/>
      <c r="C36" s="262"/>
      <c r="D36" s="262"/>
      <c r="E36" s="536">
        <f>E21+E24+E27+E31</f>
        <v>11632028.249999952</v>
      </c>
      <c r="F36" s="262"/>
      <c r="G36" s="533" t="s">
        <v>561</v>
      </c>
    </row>
    <row r="37" spans="1:7" ht="18">
      <c r="A37" s="262"/>
      <c r="B37" s="262"/>
      <c r="C37" s="262"/>
      <c r="D37" s="262"/>
      <c r="E37" s="262"/>
      <c r="F37" s="262"/>
      <c r="G37" s="141"/>
    </row>
    <row r="38" spans="1:7" ht="18">
      <c r="A38" s="262"/>
      <c r="B38" s="262"/>
      <c r="C38" s="262"/>
      <c r="D38" s="262"/>
      <c r="E38" s="262"/>
      <c r="F38" s="262"/>
      <c r="G38" s="141"/>
    </row>
  </sheetData>
  <sheetProtection/>
  <printOptions/>
  <pageMargins left="0" right="0" top="0" bottom="0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Secrétariat</dc:creator>
  <cp:keywords/>
  <dc:description/>
  <cp:lastModifiedBy>Mansouri</cp:lastModifiedBy>
  <cp:lastPrinted>2019-10-23T10:46:45Z</cp:lastPrinted>
  <dcterms:created xsi:type="dcterms:W3CDTF">2004-04-27T14:12:09Z</dcterms:created>
  <dcterms:modified xsi:type="dcterms:W3CDTF">2019-12-12T10:25:30Z</dcterms:modified>
  <cp:category/>
  <cp:version/>
  <cp:contentType/>
  <cp:contentStatus/>
</cp:coreProperties>
</file>